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16" windowHeight="9636"/>
  </bookViews>
  <sheets>
    <sheet name="на 01.01.2025г" sheetId="70" r:id="rId1"/>
  </sheets>
  <definedNames>
    <definedName name="_xlnm._FilterDatabase" localSheetId="0" hidden="1">'на 01.01.2025г'!$A$7:$L$198</definedName>
  </definedNames>
  <calcPr calcId="125725"/>
</workbook>
</file>

<file path=xl/calcChain.xml><?xml version="1.0" encoding="utf-8"?>
<calcChain xmlns="http://schemas.openxmlformats.org/spreadsheetml/2006/main">
  <c r="F60" i="70"/>
  <c r="I60" s="1"/>
  <c r="H115"/>
  <c r="I115" s="1"/>
  <c r="H98"/>
  <c r="I194"/>
  <c r="I193"/>
  <c r="H192"/>
  <c r="H191" s="1"/>
  <c r="F192"/>
  <c r="I190"/>
  <c r="H189"/>
  <c r="F189"/>
  <c r="I188"/>
  <c r="H186"/>
  <c r="F186"/>
  <c r="H181"/>
  <c r="H178" s="1"/>
  <c r="F181"/>
  <c r="F178" s="1"/>
  <c r="I179"/>
  <c r="I177"/>
  <c r="H176"/>
  <c r="F176"/>
  <c r="H173"/>
  <c r="F173"/>
  <c r="H170"/>
  <c r="F170"/>
  <c r="I168"/>
  <c r="I167"/>
  <c r="I166"/>
  <c r="I165"/>
  <c r="I164"/>
  <c r="H163"/>
  <c r="H162" s="1"/>
  <c r="F162"/>
  <c r="I161"/>
  <c r="I160"/>
  <c r="I159"/>
  <c r="H158"/>
  <c r="F158"/>
  <c r="I156"/>
  <c r="I155"/>
  <c r="H154"/>
  <c r="F154"/>
  <c r="I153"/>
  <c r="I152"/>
  <c r="I151"/>
  <c r="I150"/>
  <c r="I149"/>
  <c r="I148"/>
  <c r="I147"/>
  <c r="H146"/>
  <c r="F146"/>
  <c r="I145"/>
  <c r="I144"/>
  <c r="I143"/>
  <c r="F142"/>
  <c r="I142" s="1"/>
  <c r="I141"/>
  <c r="I140"/>
  <c r="I137"/>
  <c r="I136"/>
  <c r="I135"/>
  <c r="I134"/>
  <c r="H133"/>
  <c r="I129"/>
  <c r="I128"/>
  <c r="I127"/>
  <c r="I126"/>
  <c r="I125"/>
  <c r="I123"/>
  <c r="I122"/>
  <c r="I121"/>
  <c r="F119"/>
  <c r="F105" s="1"/>
  <c r="H117"/>
  <c r="I117" s="1"/>
  <c r="H116"/>
  <c r="I116" s="1"/>
  <c r="I114"/>
  <c r="I112"/>
  <c r="I111"/>
  <c r="I109"/>
  <c r="I108"/>
  <c r="I107"/>
  <c r="I106"/>
  <c r="I104"/>
  <c r="I102"/>
  <c r="I100"/>
  <c r="I99"/>
  <c r="I98"/>
  <c r="H97"/>
  <c r="F97"/>
  <c r="F91" s="1"/>
  <c r="I94"/>
  <c r="I92"/>
  <c r="H91"/>
  <c r="H84"/>
  <c r="F84"/>
  <c r="H82"/>
  <c r="F82"/>
  <c r="H78"/>
  <c r="F78"/>
  <c r="I75"/>
  <c r="I74"/>
  <c r="I73"/>
  <c r="H72"/>
  <c r="F72"/>
  <c r="H68"/>
  <c r="F68"/>
  <c r="I66"/>
  <c r="H65"/>
  <c r="F65"/>
  <c r="I62"/>
  <c r="H61"/>
  <c r="F61"/>
  <c r="H57"/>
  <c r="H56" s="1"/>
  <c r="I54"/>
  <c r="I53"/>
  <c r="H52"/>
  <c r="H50" s="1"/>
  <c r="F52"/>
  <c r="I49"/>
  <c r="H48"/>
  <c r="F48"/>
  <c r="I47"/>
  <c r="I46"/>
  <c r="F44"/>
  <c r="I44" s="1"/>
  <c r="I43"/>
  <c r="I42"/>
  <c r="I40"/>
  <c r="I39"/>
  <c r="H38"/>
  <c r="I37"/>
  <c r="I36"/>
  <c r="H35"/>
  <c r="F35"/>
  <c r="I34"/>
  <c r="I33"/>
  <c r="I32"/>
  <c r="I31"/>
  <c r="I30"/>
  <c r="H29"/>
  <c r="F29"/>
  <c r="I28"/>
  <c r="I27"/>
  <c r="I26"/>
  <c r="H25"/>
  <c r="F25"/>
  <c r="I24"/>
  <c r="H23"/>
  <c r="F23"/>
  <c r="I21"/>
  <c r="I20"/>
  <c r="I19"/>
  <c r="I18"/>
  <c r="I17"/>
  <c r="I15"/>
  <c r="I14"/>
  <c r="H13"/>
  <c r="H12" s="1"/>
  <c r="F13"/>
  <c r="I163" l="1"/>
  <c r="H157"/>
  <c r="F57"/>
  <c r="F56" s="1"/>
  <c r="I56" s="1"/>
  <c r="H105"/>
  <c r="H90" s="1"/>
  <c r="I97"/>
  <c r="H77"/>
  <c r="F77"/>
  <c r="I61"/>
  <c r="I146"/>
  <c r="I23"/>
  <c r="F12"/>
  <c r="I12" s="1"/>
  <c r="I35"/>
  <c r="F157"/>
  <c r="I178"/>
  <c r="I192"/>
  <c r="I48"/>
  <c r="I25"/>
  <c r="I173"/>
  <c r="I29"/>
  <c r="F63"/>
  <c r="I154"/>
  <c r="I176"/>
  <c r="I186"/>
  <c r="I72"/>
  <c r="I189"/>
  <c r="F90"/>
  <c r="I91"/>
  <c r="F191"/>
  <c r="I191" s="1"/>
  <c r="F133"/>
  <c r="F132" s="1"/>
  <c r="I13"/>
  <c r="I52"/>
  <c r="H63"/>
  <c r="I65"/>
  <c r="F38"/>
  <c r="H132"/>
  <c r="I77" l="1"/>
  <c r="I157"/>
  <c r="I57"/>
  <c r="F50"/>
  <c r="I50" s="1"/>
  <c r="I105"/>
  <c r="I63"/>
  <c r="I38"/>
  <c r="H195"/>
  <c r="I132"/>
  <c r="I90"/>
  <c r="I133"/>
  <c r="F195" l="1"/>
  <c r="I195" s="1"/>
</calcChain>
</file>

<file path=xl/sharedStrings.xml><?xml version="1.0" encoding="utf-8"?>
<sst xmlns="http://schemas.openxmlformats.org/spreadsheetml/2006/main" count="468" uniqueCount="260">
  <si>
    <t xml:space="preserve"> </t>
  </si>
  <si>
    <t xml:space="preserve">        </t>
  </si>
  <si>
    <t xml:space="preserve"> Распределение бюджетных ассигнований на реализацию долгосрочных муниципальных и ведомственных целевых программ  </t>
  </si>
  <si>
    <t>Администрация  города Киржач</t>
  </si>
  <si>
    <t>Наименование    программы</t>
  </si>
  <si>
    <t>Глава</t>
  </si>
  <si>
    <t xml:space="preserve">Раздел, Подраздел </t>
  </si>
  <si>
    <t>Целевая статья</t>
  </si>
  <si>
    <t xml:space="preserve">Вид Расходов </t>
  </si>
  <si>
    <t>Нормативный                     акт</t>
  </si>
  <si>
    <t>Расходы бюджета на реализацию программы за отчетный период руб.коп.</t>
  </si>
  <si>
    <t xml:space="preserve">Процент исполнен к плану на год </t>
  </si>
  <si>
    <t>Муниципальная программа муниципального образования город Киржач «Управление муниципальными финансами и муниципальным долгом муниципального образования город  Киржач»</t>
  </si>
  <si>
    <t>0104</t>
  </si>
  <si>
    <t>080000000</t>
  </si>
  <si>
    <t>Подпрограмма «Повышение эффективности бюджетных расходов на содержание органов местного самоуправления»</t>
  </si>
  <si>
    <t>085000Г110</t>
  </si>
  <si>
    <t>0850000110</t>
  </si>
  <si>
    <t>0850011110</t>
  </si>
  <si>
    <t>0850000190</t>
  </si>
  <si>
    <t>Подпрограмма «Управление муниципальным долгом»</t>
  </si>
  <si>
    <t>0830000000</t>
  </si>
  <si>
    <t>-процентные платежи по муниципальному долгу</t>
  </si>
  <si>
    <t>0830120390</t>
  </si>
  <si>
    <t>Муниципальная программа «Совершенствование системы управления муниципальным имуществом»</t>
  </si>
  <si>
    <t>0113</t>
  </si>
  <si>
    <t>0900120120</t>
  </si>
  <si>
    <t>0900120130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</si>
  <si>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города Киржач»</t>
  </si>
  <si>
    <t>903</t>
  </si>
  <si>
    <t>0314</t>
  </si>
  <si>
    <t>Муниципальная программа «Противодействие экстремизму и профилактика терроризма на территории города Киржач»</t>
  </si>
  <si>
    <t>0409</t>
  </si>
  <si>
    <t>0200120160</t>
  </si>
  <si>
    <t>0200120170</t>
  </si>
  <si>
    <t>0200120180</t>
  </si>
  <si>
    <t>0200120200</t>
  </si>
  <si>
    <t>0200172460</t>
  </si>
  <si>
    <t>0300120210</t>
  </si>
  <si>
    <t>Муниципальная программа «Обеспечение доступным и комфортным жильем население муниципального образования город Киржач»</t>
  </si>
  <si>
    <t>0412</t>
  </si>
  <si>
    <t xml:space="preserve">Расходы по обеспечению территорий  документацией для осуществления градостроительной деятельности </t>
  </si>
  <si>
    <t>044000000</t>
  </si>
  <si>
    <t>за счет средств областного  бюджета</t>
  </si>
  <si>
    <t>0440170080</t>
  </si>
  <si>
    <t>0502</t>
  </si>
  <si>
    <t>04303П0810</t>
  </si>
  <si>
    <t>0410000000</t>
  </si>
  <si>
    <t>04102L4970</t>
  </si>
  <si>
    <t>0501</t>
  </si>
  <si>
    <t>Постановление главы администрации города Киржач от  11.10.2018г. №967</t>
  </si>
  <si>
    <t>0600120220</t>
  </si>
  <si>
    <t>Муниципальная адресная программа  «Обеспечение устойчивого сокращения непригодного для проживания жилищного фонда г.Киржач »</t>
  </si>
  <si>
    <t>за счет средств бюджета города</t>
  </si>
  <si>
    <t>100F36748S</t>
  </si>
  <si>
    <t>100F367483</t>
  </si>
  <si>
    <t>за счет средств областного бюджета</t>
  </si>
  <si>
    <t>100F367484</t>
  </si>
  <si>
    <t>0100120280</t>
  </si>
  <si>
    <t>0100120290</t>
  </si>
  <si>
    <t>Подпрограмма «Содержание уличного освещения городского поселения г. Киржач:</t>
  </si>
  <si>
    <r>
      <rPr>
        <sz val="10"/>
        <color theme="1"/>
        <rFont val="Times New Roman"/>
        <family val="1"/>
        <charset val="204"/>
      </rPr>
      <t>-расходы по купле-продаже электрической энергии для уличного освещения</t>
    </r>
    <r>
      <rPr>
        <i/>
        <sz val="10"/>
        <color theme="1"/>
        <rFont val="Times New Roman"/>
        <family val="1"/>
        <charset val="204"/>
      </rPr>
      <t>;</t>
    </r>
  </si>
  <si>
    <t>0503</t>
  </si>
  <si>
    <t>Подпрограмма «Благоустройство территории городского поселения г. Киржач:</t>
  </si>
  <si>
    <t>Подпрограмма « Сфера обслуживания городского поселения г. Киржач»:</t>
  </si>
  <si>
    <t>0505</t>
  </si>
  <si>
    <t>Подпрограмма «Наследие»</t>
  </si>
  <si>
    <t>0510000000</t>
  </si>
  <si>
    <t>0801</t>
  </si>
  <si>
    <t>0510102590</t>
  </si>
  <si>
    <t>расходы на повышение оплаты труда в соответствии с указом президента за счет средств областного бюджета</t>
  </si>
  <si>
    <t>0510170390</t>
  </si>
  <si>
    <t>расходы на повышение оплаты труда в соответствии с указом президента за счет средств  бюджета города</t>
  </si>
  <si>
    <t>05101S0390</t>
  </si>
  <si>
    <t>Подпрограмма «Культура и искусство»</t>
  </si>
  <si>
    <t>0520000000</t>
  </si>
  <si>
    <r>
      <rPr>
        <i/>
        <sz val="10"/>
        <color theme="1"/>
        <rFont val="Times New Roman"/>
        <family val="1"/>
        <charset val="204"/>
      </rPr>
      <t>-</t>
    </r>
    <r>
      <rPr>
        <sz val="10"/>
        <color theme="1"/>
        <rFont val="Times New Roman"/>
        <family val="1"/>
        <charset val="204"/>
      </rPr>
      <t>расходы на обеспечение деятельности (оказание услуг) дворцов и домов культуры;</t>
    </r>
  </si>
  <si>
    <t>0520101590</t>
  </si>
  <si>
    <t>0520170390</t>
  </si>
  <si>
    <t>05201S0390</t>
  </si>
  <si>
    <t>Муниципальная программа «Развитие физической культуры и спорта  на 2019-2024 годы»</t>
  </si>
  <si>
    <r>
      <rPr>
        <b/>
        <sz val="10"/>
        <color theme="1"/>
        <rFont val="Times New Roman"/>
        <family val="1"/>
        <charset val="204"/>
      </rPr>
      <t>-</t>
    </r>
    <r>
      <rPr>
        <sz val="10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 физической культуры и спорта.</t>
    </r>
  </si>
  <si>
    <t>0700103590</t>
  </si>
  <si>
    <t>Муниципальная программа «Замена газового оборудования  муниципального жилищного фонда города Киржач на 2019-2024 годы»</t>
  </si>
  <si>
    <t>Муниципальная программа "Рекультивация земельного участка, ранее используемого под полигон промышленных отходов ОАО "Завод Автосвет""</t>
  </si>
  <si>
    <t>ИТОГО</t>
  </si>
  <si>
    <t xml:space="preserve">                                                          Завед. финансовым отделом                                                                           Т.Н.Сидорова                  </t>
  </si>
  <si>
    <t>08</t>
  </si>
  <si>
    <t>Расходы на выплаты по оплате труда работников органов местного самоуправления;</t>
  </si>
  <si>
    <t>Расходы на обеспечение функций  муниципальных органов;</t>
  </si>
  <si>
    <t>09</t>
  </si>
  <si>
    <t>Расходы по обеспечению приватизации и проведению предпродажной подготовки объектов приватизации;</t>
  </si>
  <si>
    <t xml:space="preserve">Расходы по оценке недвижимости, признание прав и регулирование отношений по государственной и муниципальной собственности ; </t>
  </si>
  <si>
    <t>Расходы по ликвидации очагов возгорания сухой травы на территории города Киржач в весенне-летний период»;</t>
  </si>
  <si>
    <t>Расходы по организации мест массового отдыха людей на водных объектах;</t>
  </si>
  <si>
    <t>Расходы по обеспечению работоспособности системы видеонаблюдения г.Киржач</t>
  </si>
  <si>
    <t>02</t>
  </si>
  <si>
    <t>Содержание и текущий ремонт автомобильных дорог общего пользования населенных пунктов  за счет средств дорожного фонда(акцизы);</t>
  </si>
  <si>
    <t xml:space="preserve">Содержание и текущий ремонт автомобильных дорог общего пользования населенных пунктов;  </t>
  </si>
  <si>
    <t>Капитальный ремонт и ремонт  автомобильных дорог общего пользования населенных пунктов</t>
  </si>
  <si>
    <t>Ремонт  автомобильных дорог общего пользования населенных пунктов</t>
  </si>
  <si>
    <t>Строительный контроль за выполнением работ по капремонту и ремонту автомобильных дорог общего пользования;</t>
  </si>
  <si>
    <t>02001S2460</t>
  </si>
  <si>
    <t>03</t>
  </si>
  <si>
    <t xml:space="preserve"> Устройство пешеходных ограждений  на автомобильных дорогах на пешеходных переходах около детских учреждений</t>
  </si>
  <si>
    <t>04</t>
  </si>
  <si>
    <t>Подпрограмма " Обеспечение жильем молодых семей МО г.Киржач"</t>
  </si>
  <si>
    <t>Расходы по предоставлению молодым семьям  социальных выплат на приобретение жилья</t>
  </si>
  <si>
    <t>за счет средств федерального бюджета</t>
  </si>
  <si>
    <t xml:space="preserve"> за счет средств  областного  бюджета </t>
  </si>
  <si>
    <t>06</t>
  </si>
  <si>
    <t>Расходы на обеспечение мероприятий по проведению капремонта жилых помещений, занимаемых гражданами по договорам социального найма»</t>
  </si>
  <si>
    <t>Расходы, связанные с предоставлением переселяемым из жилищных помещений, общая площадь которых превышает общую площадь ранее занимаемых ими помещений</t>
  </si>
  <si>
    <t>Расходы на обеспечение устойчивого сокращения  непригодного для проживания жилищного фонда</t>
  </si>
  <si>
    <t xml:space="preserve">     за счет средств бюджета города</t>
  </si>
  <si>
    <t xml:space="preserve">     за счет средств Фонда реформирования ЖКХ</t>
  </si>
  <si>
    <t xml:space="preserve">     за счет средств областного бюджета</t>
  </si>
  <si>
    <t>01</t>
  </si>
  <si>
    <t xml:space="preserve"> 01001</t>
  </si>
  <si>
    <t>0100170130</t>
  </si>
  <si>
    <t>Расходы по проведению контроля за выполнением работ по модернизации систем уличного наружного освещения</t>
  </si>
  <si>
    <t>Расходы по проверке сметной стоимости расходов по модернизации систем уличного наружного освещения на территории г. Киржач</t>
  </si>
  <si>
    <t xml:space="preserve"> -расходы по содержанию и текущему ремонту систем уличного элетрооборудования и электроосвещения;</t>
  </si>
  <si>
    <t xml:space="preserve">  -расходы по контролю за выполнением работ по содержанию и текущему ремонту систем уличного электрооборудования и электроосвещения</t>
  </si>
  <si>
    <r>
      <rPr>
        <sz val="10"/>
        <color theme="1"/>
        <rFont val="Times New Roman"/>
        <family val="1"/>
        <charset val="204"/>
      </rPr>
      <t>1) выполнение работ по валке деревьев</t>
    </r>
    <r>
      <rPr>
        <i/>
        <sz val="10"/>
        <color theme="1"/>
        <rFont val="Times New Roman"/>
        <family val="1"/>
        <charset val="204"/>
      </rPr>
      <t>;</t>
    </r>
  </si>
  <si>
    <t>2) ремонт существующих детских площадок и замена устаревших элементов игрового оборудования;</t>
  </si>
  <si>
    <t>4) обслуживание газового оборудования;</t>
  </si>
  <si>
    <t>6) косметический ремонт памятников, мемориалов;</t>
  </si>
  <si>
    <t>7) устройство контейнерных площадок</t>
  </si>
  <si>
    <t>Расходы по улучшению эстетического облика г.Киржач</t>
  </si>
  <si>
    <t>Расходы на обеспечение мероприятий по формированию фонда капитального ремонта многоквартирных домов, в том числе муниципального жилого фонда на счете регионального оператора</t>
  </si>
  <si>
    <t>Расходы на демонтаж и утилизацию аварийных домов и бесхозных построек, расположенных на территории г. Киржач</t>
  </si>
  <si>
    <t>Расходы на оплату коммунальных услуг за муниципальные жилые помещения, наниматели в которых отсутствуют</t>
  </si>
  <si>
    <t>Расходы по возмещению убытков бани, г. Киржач ул.Молодежная д.9;</t>
  </si>
  <si>
    <t xml:space="preserve">3) ремонт мостов </t>
  </si>
  <si>
    <t>4) прочистка дренажных канав и ливневых канализаций</t>
  </si>
  <si>
    <t>6) обслуживание фонтана мкр-н Ш/к</t>
  </si>
  <si>
    <t>7) ремонт контейнерных площадок</t>
  </si>
  <si>
    <t>Расходы по возмещению убытков по содержанию общественного туалета;</t>
  </si>
  <si>
    <t>Расходы по материально-техническому  и финансовому обеспечению МКУ «Управление городским хозяйством</t>
  </si>
  <si>
    <t>05</t>
  </si>
  <si>
    <t>Расходы на обеспечение деятельности (оказания услуг бюджетных учреждений) библиотек;</t>
  </si>
  <si>
    <t>07</t>
  </si>
  <si>
    <t>Муниципальная программа "Благоустройство территории города Киржач на 2018-2024 гг."</t>
  </si>
  <si>
    <t>Расходы по предоставлению субсидии муниципальным унитарным предприятиям г.Киржач на реализацию программ формирования современной городской среды</t>
  </si>
  <si>
    <t>140F255550</t>
  </si>
  <si>
    <t xml:space="preserve">     за счет федерального бюджета</t>
  </si>
  <si>
    <t xml:space="preserve">     за счет  областного бюджета</t>
  </si>
  <si>
    <t xml:space="preserve">    за счет средств бюджета города</t>
  </si>
  <si>
    <t>Расходы по благоустройству наиболее посещаемых муниципальных территорий общего пользования на реализацию программ формирования современной городской среды</t>
  </si>
  <si>
    <t>Расходы по изготовлению дизайн-проектов по благоустройству общественной территории</t>
  </si>
  <si>
    <t>Расходы на замену газового оборудования в жилых помещениях, занимаемых гражданами по договорам социального найма</t>
  </si>
  <si>
    <t>Расходы на строительство и реконструкцию (модернизацию) объектов питьевого водоснабжения</t>
  </si>
  <si>
    <t>244</t>
  </si>
  <si>
    <t>Муниципальная программа «Модернизация объектов коммунальной инфраструктуры г. Киржач на 2019-2022 гг.»</t>
  </si>
  <si>
    <t>160F55243S</t>
  </si>
  <si>
    <t>Субсидия в рамках инвестиционной программы МУП "Водоканал" по развитию, реконструкции и модернизации системы коммунального водоснабжения города Киржач на 2018-2022 гг.</t>
  </si>
  <si>
    <t>Субсидия в рамках инвестиционной программы МУП "Водоканал" в сфере водоотведения города Киржач на 2018-2022 гг.</t>
  </si>
  <si>
    <t>0605</t>
  </si>
  <si>
    <t>1003</t>
  </si>
  <si>
    <t>01002</t>
  </si>
  <si>
    <t>расходы по подключению объекта капитального строительства "Блочно-модульная котельная для отопления потребителей с централизованным теплоснабжением ул.Томаровича г.Киржач" к газораспределения</t>
  </si>
  <si>
    <t>0100220210</t>
  </si>
  <si>
    <t>расходы по подключению объекта капитального строительства "Блочно-модульная котельная для отопления потребителей с централизованным теплоснабжением ул.Томаровича г.Киржач" к электрическим сетям</t>
  </si>
  <si>
    <t>0100220220</t>
  </si>
  <si>
    <t>Расходы на замену устаревших светильников на новые энергоэффективные, монтаж самонесущих изолированных проводов (закупка товаров, работ и услуг для государственных (муниципальных) нужд)</t>
  </si>
  <si>
    <t>140F25555D</t>
  </si>
  <si>
    <t>расходы на реализацию мероприятий по модернизации библиотек в части комплектования книжных фондов библиотек</t>
  </si>
  <si>
    <t>05101L55192</t>
  </si>
  <si>
    <t xml:space="preserve">  -расходы на выполнение действий, напрвленных на энергосбережение и повышение энергитической эффективности использования электрической энергии при эксплуатации объектов уличного освещения в городе Киржач</t>
  </si>
  <si>
    <t>Расходы по разработке проектно-сметной документации по рекультивации земельного участка, ранее использхуемого под полигон промышленных отходов ОАО "Завод Автосвет", расположенного по адресу: г. Киржач, мкр. Красный Октябрь, ул. Сергия Радонежского, д.1а</t>
  </si>
  <si>
    <t>Социальное обеспечение населения</t>
  </si>
  <si>
    <t>Иные межбюджетные трансферы на исполнение переданныхполномочий из бюджета МО г. Киржач бюджету МО Киржачский район в соотвесттствии с заключенным Соглашением по предоставлению многодетным семьям социальных выплат на строительство индивидуального жилого дома</t>
  </si>
  <si>
    <t>расходы на реализацию мероприятий по  книжных фондов муниципальных библиотек (за счет средств областного бюджета)</t>
  </si>
  <si>
    <t>0510175190</t>
  </si>
  <si>
    <t>Софинансирование расходов  на реализацию мероприятий по  книжных фондов муниципальных библиотек (за счет средств бюджета города)</t>
  </si>
  <si>
    <t>05101S5190</t>
  </si>
  <si>
    <t>160F50000</t>
  </si>
  <si>
    <t>160F55243D</t>
  </si>
  <si>
    <t xml:space="preserve">  за счет средств бюджета города</t>
  </si>
  <si>
    <t>расходы по изготовление печатных памяток по тематикепротиводействия экстремизму и терроризму</t>
  </si>
  <si>
    <t>Расходы по внесению изменений в проектно-сметную документацию по объекту "Блочно-модульная котельная для отопления потребителей с централизованным теплоснабжением ул.Томаровича г.Киржач" с прохождением государственной экспертизы</t>
  </si>
  <si>
    <t>Расходы по эксплуатации гидротехнических сооружений</t>
  </si>
  <si>
    <t>Расход.обязат-ва по программе на 2023год руб ,коп.</t>
  </si>
  <si>
    <t>Расходы на проведение обследования технического состояния  многоквартирных жилых домов</t>
  </si>
  <si>
    <t>0900120160</t>
  </si>
  <si>
    <t>расходы по изготовлению печатной продукции</t>
  </si>
  <si>
    <t>1) ремонт водяных технических колодцев нецентрализованного водоснабжения</t>
  </si>
  <si>
    <t>Расходы, на разработку ПСД  по благоустройству общественной территории: Прилегающая территория к "Торговым рядам"</t>
  </si>
  <si>
    <t>Расходы на проведению государственной экологической экспертизы  проектно-сметной документации по рекультивации земельного участка, ранее использхуемого под полиго промышленных отходов ОАО "Завод Автосвет", расположенного по адресу: г. Киржач, мкр. Красный Октябрь, ул. Сергия Радонежского, д.1а</t>
  </si>
  <si>
    <t>Расходы на капитальный ремонт и ремонт автомобильных дорог общего пользования населенных пунктов</t>
  </si>
  <si>
    <t>Расходы по устройство пешеходной дорожки (тротуара) в рамках реконструкции ул.Серегина (плотина на р.Вахчелка) г. Киржач</t>
  </si>
  <si>
    <t>400</t>
  </si>
  <si>
    <t>01001</t>
  </si>
  <si>
    <t xml:space="preserve"> за счет средств областного бюджета</t>
  </si>
  <si>
    <t>автомобильных дорог общего пользования населенных пунктов</t>
  </si>
  <si>
    <t>Расходы на оказание на безвозвратной основе дополнительной помощи при возникновнии неотложной необходимости в проведении капитального ремонта общего имущества в многоквартирных домах</t>
  </si>
  <si>
    <t>Муниципальная программа "Борьба с бощевиком Сосновского на территории города Киржач на 2023-2025 годы"""</t>
  </si>
  <si>
    <t>Расходы  на реализацию мероприятий по предотвращению распространиения борщивика Соссновского</t>
  </si>
  <si>
    <t>расходы по подключению объекта капитального строительства "Блочно-модульная котельная для отопления потребителей с централизованным теплоснабжением ул.Томаровича г.Киржач" к сетям водоснабжения и водоотведения</t>
  </si>
  <si>
    <t>0100220230</t>
  </si>
  <si>
    <t>20001S670</t>
  </si>
  <si>
    <t>Расходы по предоставлению субсидии на фин.обеспечение части затрат по кап. Ремоту общего имущества в многоквартирном доме</t>
  </si>
  <si>
    <t>0100220240</t>
  </si>
  <si>
    <t xml:space="preserve">расходы по поставке газа для пусконаладочных работ"Блочно-модульная котельная для отопления потребителей с централизованным теплоснабжением ул.Томаровича г.Киржач" </t>
  </si>
  <si>
    <t>0100221290</t>
  </si>
  <si>
    <t xml:space="preserve">расходы по тех.обслуживаниютепловых сетей  "Блочно-модульная котельная для отопления потребителей с централизованным теплоснабжением ул.Томаровича г.Киржач" </t>
  </si>
  <si>
    <t>0850000120</t>
  </si>
  <si>
    <t>Расходы на реализацию регионального проекта "Капитальный ремонт и строительство транспортной инфраструктуры, а также строительство объектов ЖКХ Киржачского района и г.Киржач"</t>
  </si>
  <si>
    <t>0200229808</t>
  </si>
  <si>
    <t>243</t>
  </si>
  <si>
    <t>04401S0080</t>
  </si>
  <si>
    <t>расходы на обеспечение безопасного проживания граждан в жилых помещениях маневренного жилья за счет средств областного бюджета</t>
  </si>
  <si>
    <t>0100S20130</t>
  </si>
  <si>
    <t>0100221320</t>
  </si>
  <si>
    <t>расходы на ПСД на перевод муниципальных квартир с центральной системой отопления на индивидуальное отопление</t>
  </si>
  <si>
    <t>0100321280</t>
  </si>
  <si>
    <t>расходы на ПСД на по строительсту сетей водоснабжения и водоотведения</t>
  </si>
  <si>
    <t>5)  дизенфекция обхественных территорий от клещей;</t>
  </si>
  <si>
    <t xml:space="preserve">2) ремонт мостков для полоскания </t>
  </si>
  <si>
    <t>расходы по благоустройствудворовых и прилегающих территорий за счет средств областного бюджета</t>
  </si>
  <si>
    <t>расходы по благоустройствудворовых и прилегающих территорий за счет средств бюджета города</t>
  </si>
  <si>
    <t>14001S2640</t>
  </si>
  <si>
    <t>Расходы по строительному контролю за выполнением работ по по благоустройству дворовых территорий</t>
  </si>
  <si>
    <t>Расходы,по тпроведению экспертизы смет по благоустройству двороых территорий</t>
  </si>
  <si>
    <t>10002S2420</t>
  </si>
  <si>
    <t>Постановление главы администрации города Киржач от 30.12.2019г. №1013</t>
  </si>
  <si>
    <t>Постановление администрации города Киржач от  07.09.2018г. №850</t>
  </si>
  <si>
    <t>Постановление администрации  города Киржач от  13.07.2021г. №523</t>
  </si>
  <si>
    <t>Постановление администрации  Киржач от  13.10.2023г. №1058</t>
  </si>
  <si>
    <t>Постановление  администрации города Киржач от  05.08.2021г.№ 587</t>
  </si>
  <si>
    <t>Постановление администрации  города Киржач от  05.08.2021г. №588</t>
  </si>
  <si>
    <t>Муниципальная программа «Повышение безопасности дорожного движения в муниципальном образовании город Киржач »</t>
  </si>
  <si>
    <t>Расходы по установке и ремонту пожарных гидрантов;</t>
  </si>
  <si>
    <t>Муниципальная программа города  Киржач «Дорожное хозяйство  муниципального образования  город  Киржача»</t>
  </si>
  <si>
    <t>Постановление администрации города Киржач от  19.10.2023г. №1074</t>
  </si>
  <si>
    <t>Муниципальная программа «Капремонт муниципального жилищного фонда городского поселения г. Киржач»</t>
  </si>
  <si>
    <t>Постановление администрации города Киржач от  16.04.2019г. №347</t>
  </si>
  <si>
    <t>Муниципальная программа «Энергосбережение и повышение энергетической эффективности в муниципальном образовании городское поселение г. Киржач на период до 2030 года»</t>
  </si>
  <si>
    <t>Постановление администрации города Киржач от  29.09.2023г. №997</t>
  </si>
  <si>
    <t>Муниципальная программа  «Жилищно-коммунальное хозяйство и благоустройство муниципального образования городское поселение г. Киржач на 2023-2027 годы»</t>
  </si>
  <si>
    <t>Постановление администрации города Киржач от  29.09.2022г. №1042</t>
  </si>
  <si>
    <t>Муниципальная программа «Развитие культуры »</t>
  </si>
  <si>
    <t>Постановление администрации города Киржач от  06.10.2023г. №1025</t>
  </si>
  <si>
    <t>Расходы по благоустройствудворовых и прилегающих территорий</t>
  </si>
  <si>
    <t>Постановление администрации Киржач от  06.10.2023г.. №1024</t>
  </si>
  <si>
    <t>Постановление администрации Киржач от  26.02.2024г. №166</t>
  </si>
  <si>
    <t>Постановление администрации Киржач от  12.10.2023г.. №1050</t>
  </si>
  <si>
    <t>Постановление администрации Киржач от  14.10.2019г.. №1054</t>
  </si>
  <si>
    <t>Постановление администрации Киржач от  27.07.2022г.. №782</t>
  </si>
  <si>
    <t>0200120220</t>
  </si>
  <si>
    <t>052А2П184S</t>
  </si>
  <si>
    <t>05101П2590</t>
  </si>
  <si>
    <t>05101П7039</t>
  </si>
  <si>
    <t>05101ПS039</t>
  </si>
  <si>
    <t>05201П1590</t>
  </si>
  <si>
    <t>052 1П7039</t>
  </si>
  <si>
    <t>05201ПS039</t>
  </si>
  <si>
    <t>07001П3590</t>
  </si>
  <si>
    <t>на 01.01.2025 г.</t>
  </si>
</sst>
</file>

<file path=xl/styles.xml><?xml version="1.0" encoding="utf-8"?>
<styleSheet xmlns="http://schemas.openxmlformats.org/spreadsheetml/2006/main">
  <numFmts count="3">
    <numFmt numFmtId="164" formatCode="#\ ##0.00"/>
    <numFmt numFmtId="165" formatCode="0.0"/>
    <numFmt numFmtId="166" formatCode="#\ ##0"/>
  </numFmts>
  <fonts count="16">
    <font>
      <sz val="11"/>
      <color theme="1"/>
      <name val="Calibri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1">
    <xf numFmtId="0" fontId="0" fillId="0" borderId="0" xfId="0"/>
    <xf numFmtId="49" fontId="0" fillId="0" borderId="0" xfId="0" applyNumberFormat="1"/>
    <xf numFmtId="0" fontId="2" fillId="0" borderId="0" xfId="0" applyFont="1"/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164" fontId="9" fillId="0" borderId="9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164" fontId="10" fillId="2" borderId="11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164" fontId="9" fillId="0" borderId="11" xfId="0" applyNumberFormat="1" applyFont="1" applyBorder="1" applyAlignment="1">
      <alignment horizontal="center" vertical="top" wrapText="1"/>
    </xf>
    <xf numFmtId="164" fontId="9" fillId="2" borderId="11" xfId="0" applyNumberFormat="1" applyFont="1" applyFill="1" applyBorder="1" applyAlignment="1">
      <alignment horizontal="center" vertical="top" wrapText="1"/>
    </xf>
    <xf numFmtId="0" fontId="10" fillId="0" borderId="13" xfId="0" applyFont="1" applyBorder="1" applyAlignment="1">
      <alignment vertical="top" wrapText="1"/>
    </xf>
    <xf numFmtId="0" fontId="10" fillId="0" borderId="14" xfId="0" applyFont="1" applyBorder="1" applyAlignment="1">
      <alignment horizontal="center" vertical="top" wrapText="1"/>
    </xf>
    <xf numFmtId="49" fontId="10" fillId="0" borderId="14" xfId="0" applyNumberFormat="1" applyFont="1" applyBorder="1" applyAlignment="1">
      <alignment horizontal="center" vertical="top" wrapText="1"/>
    </xf>
    <xf numFmtId="164" fontId="10" fillId="0" borderId="14" xfId="0" applyNumberFormat="1" applyFont="1" applyBorder="1" applyAlignment="1">
      <alignment horizontal="center" vertical="top" wrapText="1"/>
    </xf>
    <xf numFmtId="164" fontId="10" fillId="2" borderId="14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164" fontId="5" fillId="2" borderId="7" xfId="0" applyNumberFormat="1" applyFont="1" applyFill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164" fontId="5" fillId="0" borderId="7" xfId="0" applyNumberFormat="1" applyFont="1" applyBorder="1" applyAlignment="1">
      <alignment horizontal="center"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164" fontId="10" fillId="0" borderId="9" xfId="0" applyNumberFormat="1" applyFont="1" applyBorder="1" applyAlignment="1">
      <alignment horizontal="center" vertical="top" wrapText="1"/>
    </xf>
    <xf numFmtId="164" fontId="10" fillId="2" borderId="9" xfId="0" applyNumberFormat="1" applyFont="1" applyFill="1" applyBorder="1" applyAlignment="1">
      <alignment horizontal="center" vertical="top" wrapText="1"/>
    </xf>
    <xf numFmtId="164" fontId="10" fillId="0" borderId="11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49" fontId="10" fillId="0" borderId="17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vertical="top" wrapText="1"/>
    </xf>
    <xf numFmtId="49" fontId="5" fillId="0" borderId="18" xfId="0" applyNumberFormat="1" applyFont="1" applyBorder="1" applyAlignment="1">
      <alignment horizontal="center" vertical="top" wrapText="1"/>
    </xf>
    <xf numFmtId="164" fontId="5" fillId="2" borderId="19" xfId="0" applyNumberFormat="1" applyFont="1" applyFill="1" applyBorder="1" applyAlignment="1">
      <alignment horizontal="center" vertical="top" wrapText="1"/>
    </xf>
    <xf numFmtId="164" fontId="5" fillId="2" borderId="20" xfId="0" applyNumberFormat="1" applyFont="1" applyFill="1" applyBorder="1" applyAlignment="1">
      <alignment horizontal="center" vertical="top" wrapText="1"/>
    </xf>
    <xf numFmtId="0" fontId="11" fillId="0" borderId="11" xfId="0" applyFont="1" applyBorder="1" applyAlignment="1">
      <alignment vertical="top" wrapText="1"/>
    </xf>
    <xf numFmtId="0" fontId="11" fillId="0" borderId="11" xfId="0" applyFont="1" applyBorder="1" applyAlignment="1">
      <alignment horizontal="center" vertical="top" wrapText="1"/>
    </xf>
    <xf numFmtId="164" fontId="11" fillId="2" borderId="11" xfId="0" applyNumberFormat="1" applyFont="1" applyFill="1" applyBorder="1" applyAlignment="1">
      <alignment horizontal="center" vertical="top" wrapText="1"/>
    </xf>
    <xf numFmtId="0" fontId="10" fillId="0" borderId="21" xfId="0" applyFont="1" applyBorder="1" applyAlignment="1">
      <alignment vertical="top" wrapText="1"/>
    </xf>
    <xf numFmtId="0" fontId="10" fillId="0" borderId="22" xfId="0" applyFont="1" applyBorder="1" applyAlignment="1">
      <alignment horizontal="center" vertical="top" wrapText="1"/>
    </xf>
    <xf numFmtId="49" fontId="10" fillId="0" borderId="22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4" fontId="10" fillId="0" borderId="23" xfId="0" applyNumberFormat="1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top" wrapText="1"/>
    </xf>
    <xf numFmtId="164" fontId="10" fillId="0" borderId="22" xfId="0" applyNumberFormat="1" applyFont="1" applyBorder="1" applyAlignment="1">
      <alignment horizontal="center" vertical="top" wrapText="1"/>
    </xf>
    <xf numFmtId="164" fontId="10" fillId="2" borderId="29" xfId="0" applyNumberFormat="1" applyFont="1" applyFill="1" applyBorder="1" applyAlignment="1">
      <alignment horizontal="center" vertical="top" wrapText="1"/>
    </xf>
    <xf numFmtId="164" fontId="5" fillId="2" borderId="29" xfId="0" applyNumberFormat="1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2" fontId="10" fillId="0" borderId="11" xfId="0" applyNumberFormat="1" applyFont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49" fontId="9" fillId="2" borderId="11" xfId="0" applyNumberFormat="1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2" borderId="31" xfId="0" applyFont="1" applyFill="1" applyBorder="1" applyAlignment="1">
      <alignment horizontal="center" vertical="top" wrapText="1"/>
    </xf>
    <xf numFmtId="164" fontId="10" fillId="0" borderId="31" xfId="0" applyNumberFormat="1" applyFont="1" applyBorder="1" applyAlignment="1">
      <alignment horizontal="center" vertical="top" wrapText="1"/>
    </xf>
    <xf numFmtId="164" fontId="10" fillId="2" borderId="31" xfId="0" applyNumberFormat="1" applyFont="1" applyFill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center" wrapText="1"/>
    </xf>
    <xf numFmtId="165" fontId="9" fillId="0" borderId="35" xfId="0" applyNumberFormat="1" applyFont="1" applyBorder="1" applyAlignment="1">
      <alignment horizontal="center" vertical="center" wrapText="1"/>
    </xf>
    <xf numFmtId="165" fontId="10" fillId="0" borderId="36" xfId="0" applyNumberFormat="1" applyFont="1" applyBorder="1" applyAlignment="1">
      <alignment horizontal="center" vertical="top" wrapText="1"/>
    </xf>
    <xf numFmtId="0" fontId="10" fillId="0" borderId="36" xfId="0" applyFont="1" applyBorder="1" applyAlignment="1">
      <alignment horizontal="center" vertical="top" wrapText="1"/>
    </xf>
    <xf numFmtId="165" fontId="9" fillId="0" borderId="36" xfId="0" applyNumberFormat="1" applyFont="1" applyBorder="1" applyAlignment="1">
      <alignment horizontal="center" vertical="top" wrapText="1"/>
    </xf>
    <xf numFmtId="165" fontId="10" fillId="0" borderId="37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top" wrapText="1"/>
    </xf>
    <xf numFmtId="165" fontId="10" fillId="0" borderId="35" xfId="0" applyNumberFormat="1" applyFont="1" applyBorder="1" applyAlignment="1">
      <alignment horizontal="center" vertical="top" wrapText="1"/>
    </xf>
    <xf numFmtId="2" fontId="10" fillId="0" borderId="37" xfId="0" applyNumberFormat="1" applyFont="1" applyBorder="1" applyAlignment="1">
      <alignment horizontal="center" vertical="top" wrapText="1"/>
    </xf>
    <xf numFmtId="2" fontId="10" fillId="0" borderId="35" xfId="0" applyNumberFormat="1" applyFont="1" applyBorder="1" applyAlignment="1">
      <alignment horizontal="center" vertical="center" wrapText="1"/>
    </xf>
    <xf numFmtId="165" fontId="10" fillId="0" borderId="38" xfId="0" applyNumberFormat="1" applyFont="1" applyBorder="1" applyAlignment="1">
      <alignment horizontal="center" vertical="center" wrapText="1"/>
    </xf>
    <xf numFmtId="165" fontId="10" fillId="0" borderId="3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top" wrapText="1"/>
    </xf>
    <xf numFmtId="2" fontId="5" fillId="0" borderId="39" xfId="0" applyNumberFormat="1" applyFont="1" applyBorder="1" applyAlignment="1">
      <alignment horizontal="center" vertical="top" wrapText="1"/>
    </xf>
    <xf numFmtId="2" fontId="10" fillId="0" borderId="28" xfId="0" applyNumberFormat="1" applyFont="1" applyBorder="1" applyAlignment="1">
      <alignment horizontal="center" vertical="top" wrapText="1"/>
    </xf>
    <xf numFmtId="165" fontId="5" fillId="0" borderId="39" xfId="0" applyNumberFormat="1" applyFont="1" applyBorder="1" applyAlignment="1">
      <alignment horizontal="center" vertical="top" wrapText="1"/>
    </xf>
    <xf numFmtId="165" fontId="10" fillId="0" borderId="40" xfId="0" applyNumberFormat="1" applyFont="1" applyBorder="1" applyAlignment="1">
      <alignment horizontal="center" vertical="top" wrapText="1"/>
    </xf>
    <xf numFmtId="165" fontId="6" fillId="0" borderId="42" xfId="0" applyNumberFormat="1" applyFont="1" applyBorder="1" applyAlignment="1">
      <alignment horizontal="center" vertical="top" wrapText="1"/>
    </xf>
    <xf numFmtId="166" fontId="0" fillId="0" borderId="0" xfId="0" applyNumberFormat="1"/>
    <xf numFmtId="0" fontId="10" fillId="0" borderId="42" xfId="0" applyFont="1" applyBorder="1" applyAlignment="1">
      <alignment horizontal="center" vertical="top" wrapText="1"/>
    </xf>
    <xf numFmtId="165" fontId="9" fillId="0" borderId="42" xfId="0" applyNumberFormat="1" applyFont="1" applyBorder="1" applyAlignment="1">
      <alignment horizontal="center" vertical="top" wrapText="1"/>
    </xf>
    <xf numFmtId="165" fontId="10" fillId="0" borderId="38" xfId="0" applyNumberFormat="1" applyFont="1" applyBorder="1" applyAlignment="1">
      <alignment horizontal="center" vertical="top" wrapText="1"/>
    </xf>
    <xf numFmtId="165" fontId="10" fillId="0" borderId="33" xfId="0" applyNumberFormat="1" applyFont="1" applyBorder="1" applyAlignment="1">
      <alignment horizontal="center" vertical="top" wrapText="1"/>
    </xf>
    <xf numFmtId="165" fontId="9" fillId="0" borderId="33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164" fontId="5" fillId="2" borderId="39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top" wrapText="1"/>
    </xf>
    <xf numFmtId="164" fontId="8" fillId="2" borderId="9" xfId="0" applyNumberFormat="1" applyFont="1" applyFill="1" applyBorder="1" applyAlignment="1">
      <alignment horizontal="center" vertical="top" wrapText="1"/>
    </xf>
    <xf numFmtId="164" fontId="8" fillId="0" borderId="9" xfId="0" applyNumberFormat="1" applyFont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top" wrapText="1"/>
    </xf>
    <xf numFmtId="49" fontId="10" fillId="0" borderId="31" xfId="0" applyNumberFormat="1" applyFont="1" applyBorder="1" applyAlignment="1">
      <alignment horizontal="center" vertical="top" wrapText="1"/>
    </xf>
    <xf numFmtId="0" fontId="11" fillId="0" borderId="4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left" vertical="top" wrapText="1"/>
    </xf>
    <xf numFmtId="0" fontId="8" fillId="0" borderId="31" xfId="0" applyFont="1" applyBorder="1" applyAlignment="1">
      <alignment horizontal="center" vertical="top" wrapText="1"/>
    </xf>
    <xf numFmtId="164" fontId="8" fillId="0" borderId="31" xfId="0" applyNumberFormat="1" applyFont="1" applyBorder="1" applyAlignment="1">
      <alignment horizontal="center" vertical="top" wrapText="1"/>
    </xf>
    <xf numFmtId="164" fontId="10" fillId="0" borderId="31" xfId="0" applyNumberFormat="1" applyFont="1" applyFill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top" wrapText="1"/>
    </xf>
    <xf numFmtId="164" fontId="10" fillId="0" borderId="11" xfId="0" applyNumberFormat="1" applyFont="1" applyFill="1" applyBorder="1" applyAlignment="1">
      <alignment horizontal="center" vertical="top" wrapText="1"/>
    </xf>
    <xf numFmtId="0" fontId="10" fillId="0" borderId="44" xfId="0" applyFont="1" applyBorder="1" applyAlignment="1">
      <alignment horizontal="left" vertical="top" wrapText="1"/>
    </xf>
    <xf numFmtId="164" fontId="10" fillId="0" borderId="0" xfId="0" applyNumberFormat="1" applyFont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left" vertical="top" wrapText="1"/>
    </xf>
    <xf numFmtId="164" fontId="9" fillId="0" borderId="35" xfId="0" applyNumberFormat="1" applyFont="1" applyBorder="1" applyAlignment="1">
      <alignment horizontal="center" vertical="top" wrapText="1"/>
    </xf>
    <xf numFmtId="0" fontId="6" fillId="0" borderId="46" xfId="0" applyFont="1" applyBorder="1" applyAlignment="1">
      <alignment horizontal="center" vertical="center" wrapText="1"/>
    </xf>
    <xf numFmtId="164" fontId="8" fillId="2" borderId="47" xfId="0" applyNumberFormat="1" applyFont="1" applyFill="1" applyBorder="1" applyAlignment="1">
      <alignment horizontal="center" vertical="top" wrapText="1"/>
    </xf>
    <xf numFmtId="164" fontId="10" fillId="2" borderId="36" xfId="0" applyNumberFormat="1" applyFont="1" applyFill="1" applyBorder="1" applyAlignment="1">
      <alignment horizontal="center" vertical="top" wrapText="1"/>
    </xf>
    <xf numFmtId="164" fontId="10" fillId="2" borderId="48" xfId="0" applyNumberFormat="1" applyFont="1" applyFill="1" applyBorder="1" applyAlignment="1">
      <alignment horizontal="center" vertical="top" wrapText="1"/>
    </xf>
    <xf numFmtId="164" fontId="10" fillId="0" borderId="3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vertical="top" wrapText="1"/>
    </xf>
    <xf numFmtId="0" fontId="8" fillId="2" borderId="11" xfId="0" applyFont="1" applyFill="1" applyBorder="1" applyAlignment="1">
      <alignment horizontal="center" vertical="top" wrapText="1"/>
    </xf>
    <xf numFmtId="164" fontId="9" fillId="2" borderId="35" xfId="0" applyNumberFormat="1" applyFont="1" applyFill="1" applyBorder="1" applyAlignment="1">
      <alignment horizontal="center" vertical="top" wrapText="1"/>
    </xf>
    <xf numFmtId="164" fontId="8" fillId="2" borderId="12" xfId="0" applyNumberFormat="1" applyFont="1" applyFill="1" applyBorder="1" applyAlignment="1">
      <alignment horizontal="center" vertical="top" wrapText="1"/>
    </xf>
    <xf numFmtId="164" fontId="10" fillId="2" borderId="12" xfId="0" applyNumberFormat="1" applyFont="1" applyFill="1" applyBorder="1" applyAlignment="1">
      <alignment horizontal="center" vertical="top" wrapText="1"/>
    </xf>
    <xf numFmtId="164" fontId="9" fillId="2" borderId="8" xfId="0" applyNumberFormat="1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vertical="top" wrapText="1"/>
    </xf>
    <xf numFmtId="164" fontId="10" fillId="0" borderId="36" xfId="0" applyNumberFormat="1" applyFont="1" applyFill="1" applyBorder="1" applyAlignment="1">
      <alignment horizontal="center" vertical="top" wrapText="1"/>
    </xf>
    <xf numFmtId="165" fontId="10" fillId="0" borderId="20" xfId="0" applyNumberFormat="1" applyFont="1" applyBorder="1" applyAlignment="1">
      <alignment horizontal="center" vertical="top" wrapText="1"/>
    </xf>
    <xf numFmtId="165" fontId="6" fillId="0" borderId="20" xfId="0" applyNumberFormat="1" applyFont="1" applyBorder="1" applyAlignment="1">
      <alignment horizontal="center" vertical="top" wrapText="1"/>
    </xf>
    <xf numFmtId="165" fontId="8" fillId="0" borderId="20" xfId="0" applyNumberFormat="1" applyFont="1" applyBorder="1" applyAlignment="1">
      <alignment horizontal="center" vertical="top" wrapText="1"/>
    </xf>
    <xf numFmtId="164" fontId="0" fillId="0" borderId="0" xfId="0" applyNumberFormat="1"/>
    <xf numFmtId="165" fontId="5" fillId="0" borderId="41" xfId="0" applyNumberFormat="1" applyFont="1" applyBorder="1" applyAlignment="1">
      <alignment horizontal="center" vertical="top" wrapText="1"/>
    </xf>
    <xf numFmtId="165" fontId="10" fillId="0" borderId="11" xfId="0" applyNumberFormat="1" applyFont="1" applyBorder="1" applyAlignment="1">
      <alignment horizontal="center" vertical="top" wrapText="1"/>
    </xf>
    <xf numFmtId="165" fontId="10" fillId="0" borderId="49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0" xfId="0" applyFont="1" applyBorder="1" applyAlignment="1">
      <alignment horizontal="center" vertical="top" wrapText="1"/>
    </xf>
    <xf numFmtId="164" fontId="10" fillId="0" borderId="36" xfId="0" applyNumberFormat="1" applyFont="1" applyBorder="1" applyAlignment="1">
      <alignment horizontal="left" vertical="top" wrapText="1" indent="2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center" wrapText="1"/>
    </xf>
    <xf numFmtId="164" fontId="10" fillId="2" borderId="13" xfId="0" applyNumberFormat="1" applyFont="1" applyFill="1" applyBorder="1" applyAlignment="1">
      <alignment horizontal="center" vertical="top" wrapText="1"/>
    </xf>
    <xf numFmtId="164" fontId="12" fillId="2" borderId="9" xfId="0" applyNumberFormat="1" applyFont="1" applyFill="1" applyBorder="1" applyAlignment="1">
      <alignment horizontal="center" vertical="top" wrapText="1"/>
    </xf>
    <xf numFmtId="164" fontId="10" fillId="0" borderId="35" xfId="0" applyNumberFormat="1" applyFont="1" applyBorder="1" applyAlignment="1">
      <alignment horizontal="center" vertical="top" wrapText="1"/>
    </xf>
    <xf numFmtId="0" fontId="0" fillId="0" borderId="11" xfId="0" applyBorder="1"/>
    <xf numFmtId="0" fontId="10" fillId="0" borderId="4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164" fontId="10" fillId="2" borderId="5" xfId="0" applyNumberFormat="1" applyFont="1" applyFill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164" fontId="5" fillId="2" borderId="35" xfId="0" applyNumberFormat="1" applyFont="1" applyFill="1" applyBorder="1" applyAlignment="1">
      <alignment horizontal="center" vertical="top" wrapText="1"/>
    </xf>
    <xf numFmtId="0" fontId="10" fillId="0" borderId="53" xfId="0" applyFont="1" applyBorder="1" applyAlignment="1">
      <alignment vertical="top" wrapText="1"/>
    </xf>
    <xf numFmtId="0" fontId="10" fillId="0" borderId="45" xfId="0" applyFont="1" applyBorder="1" applyAlignment="1">
      <alignment vertical="top" wrapText="1"/>
    </xf>
    <xf numFmtId="0" fontId="10" fillId="0" borderId="44" xfId="0" applyFont="1" applyBorder="1" applyAlignment="1">
      <alignment horizontal="center" vertical="top" wrapText="1"/>
    </xf>
    <xf numFmtId="164" fontId="10" fillId="2" borderId="38" xfId="0" applyNumberFormat="1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49" fontId="10" fillId="0" borderId="18" xfId="0" applyNumberFormat="1" applyFont="1" applyBorder="1" applyAlignment="1">
      <alignment horizontal="center" vertical="top" wrapText="1"/>
    </xf>
    <xf numFmtId="0" fontId="6" fillId="0" borderId="18" xfId="0" applyFont="1" applyBorder="1" applyAlignment="1">
      <alignment horizontal="left" vertical="top" wrapText="1"/>
    </xf>
    <xf numFmtId="164" fontId="5" fillId="2" borderId="18" xfId="0" applyNumberFormat="1" applyFont="1" applyFill="1" applyBorder="1" applyAlignment="1">
      <alignment horizontal="center" vertical="top" wrapText="1"/>
    </xf>
    <xf numFmtId="0" fontId="8" fillId="0" borderId="11" xfId="0" applyFont="1" applyBorder="1" applyAlignment="1">
      <alignment vertical="top" wrapText="1"/>
    </xf>
    <xf numFmtId="164" fontId="5" fillId="2" borderId="11" xfId="0" applyNumberFormat="1" applyFont="1" applyFill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29" xfId="0" applyFont="1" applyBorder="1" applyAlignment="1">
      <alignment horizontal="center" vertical="top" wrapText="1"/>
    </xf>
    <xf numFmtId="164" fontId="10" fillId="2" borderId="8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164" fontId="10" fillId="2" borderId="35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vertical="top" wrapText="1"/>
    </xf>
    <xf numFmtId="164" fontId="10" fillId="2" borderId="15" xfId="0" applyNumberFormat="1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64" fontId="9" fillId="2" borderId="36" xfId="0" applyNumberFormat="1" applyFont="1" applyFill="1" applyBorder="1" applyAlignment="1">
      <alignment horizontal="center" vertical="top" wrapText="1"/>
    </xf>
    <xf numFmtId="0" fontId="5" fillId="0" borderId="24" xfId="0" applyFont="1" applyBorder="1" applyAlignment="1">
      <alignment horizontal="left" vertical="top" wrapText="1"/>
    </xf>
    <xf numFmtId="0" fontId="10" fillId="0" borderId="27" xfId="0" applyFont="1" applyBorder="1" applyAlignment="1">
      <alignment vertical="top" wrapText="1"/>
    </xf>
    <xf numFmtId="0" fontId="10" fillId="0" borderId="6" xfId="0" applyFont="1" applyBorder="1" applyAlignment="1">
      <alignment horizontal="left" vertical="top" wrapText="1"/>
    </xf>
    <xf numFmtId="164" fontId="10" fillId="0" borderId="34" xfId="0" applyNumberFormat="1" applyFont="1" applyBorder="1" applyAlignment="1">
      <alignment horizontal="center" vertical="top" wrapText="1"/>
    </xf>
    <xf numFmtId="164" fontId="10" fillId="0" borderId="54" xfId="0" applyNumberFormat="1" applyFont="1" applyFill="1" applyBorder="1" applyAlignment="1">
      <alignment horizontal="center" vertical="top" wrapText="1"/>
    </xf>
    <xf numFmtId="164" fontId="10" fillId="2" borderId="55" xfId="0" applyNumberFormat="1" applyFont="1" applyFill="1" applyBorder="1" applyAlignment="1">
      <alignment horizontal="center" vertical="top" wrapText="1"/>
    </xf>
    <xf numFmtId="164" fontId="10" fillId="0" borderId="54" xfId="0" applyNumberFormat="1" applyFont="1" applyBorder="1" applyAlignment="1">
      <alignment horizontal="center" vertical="top" wrapText="1"/>
    </xf>
    <xf numFmtId="164" fontId="10" fillId="0" borderId="17" xfId="0" applyNumberFormat="1" applyFont="1" applyBorder="1" applyAlignment="1">
      <alignment horizontal="center" vertical="top" wrapText="1"/>
    </xf>
    <xf numFmtId="165" fontId="9" fillId="0" borderId="35" xfId="0" applyNumberFormat="1" applyFont="1" applyBorder="1" applyAlignment="1">
      <alignment horizontal="center" vertical="top" wrapText="1"/>
    </xf>
    <xf numFmtId="165" fontId="10" fillId="0" borderId="34" xfId="0" applyNumberFormat="1" applyFont="1" applyBorder="1" applyAlignment="1">
      <alignment horizontal="center" vertical="top" wrapText="1"/>
    </xf>
    <xf numFmtId="165" fontId="5" fillId="0" borderId="18" xfId="0" applyNumberFormat="1" applyFont="1" applyBorder="1" applyAlignment="1">
      <alignment horizontal="center" vertical="top" wrapText="1"/>
    </xf>
    <xf numFmtId="165" fontId="5" fillId="0" borderId="11" xfId="0" applyNumberFormat="1" applyFont="1" applyBorder="1" applyAlignment="1">
      <alignment horizontal="center" vertical="top" wrapText="1"/>
    </xf>
    <xf numFmtId="165" fontId="10" fillId="0" borderId="55" xfId="0" applyNumberFormat="1" applyFont="1" applyBorder="1" applyAlignment="1">
      <alignment horizontal="center" vertical="top" wrapText="1"/>
    </xf>
    <xf numFmtId="0" fontId="5" fillId="0" borderId="21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164" fontId="5" fillId="0" borderId="56" xfId="0" applyNumberFormat="1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57" xfId="0" applyFont="1" applyBorder="1" applyAlignment="1">
      <alignment vertical="top" wrapText="1"/>
    </xf>
    <xf numFmtId="164" fontId="10" fillId="0" borderId="4" xfId="0" applyNumberFormat="1" applyFont="1" applyBorder="1" applyAlignment="1">
      <alignment horizontal="center" vertical="top" wrapText="1"/>
    </xf>
    <xf numFmtId="0" fontId="0" fillId="0" borderId="0" xfId="0" applyBorder="1"/>
    <xf numFmtId="0" fontId="13" fillId="0" borderId="0" xfId="0" applyFont="1"/>
    <xf numFmtId="0" fontId="10" fillId="0" borderId="50" xfId="0" applyFont="1" applyBorder="1" applyAlignment="1">
      <alignment horizontal="left" vertical="top" wrapText="1"/>
    </xf>
    <xf numFmtId="164" fontId="10" fillId="0" borderId="26" xfId="0" applyNumberFormat="1" applyFont="1" applyFill="1" applyBorder="1" applyAlignment="1">
      <alignment horizontal="center" vertical="top" wrapText="1"/>
    </xf>
    <xf numFmtId="164" fontId="10" fillId="2" borderId="50" xfId="0" applyNumberFormat="1" applyFont="1" applyFill="1" applyBorder="1" applyAlignment="1">
      <alignment horizontal="center" vertical="top" wrapText="1"/>
    </xf>
    <xf numFmtId="0" fontId="14" fillId="0" borderId="45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top" wrapText="1"/>
    </xf>
    <xf numFmtId="0" fontId="14" fillId="0" borderId="45" xfId="0" applyFont="1" applyBorder="1" applyAlignment="1">
      <alignment vertical="top" wrapText="1"/>
    </xf>
    <xf numFmtId="0" fontId="14" fillId="0" borderId="52" xfId="0" applyFont="1" applyBorder="1" applyAlignment="1">
      <alignment vertical="top" wrapText="1"/>
    </xf>
    <xf numFmtId="0" fontId="14" fillId="0" borderId="7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top" wrapText="1"/>
    </xf>
    <xf numFmtId="164" fontId="6" fillId="2" borderId="58" xfId="0" applyNumberFormat="1" applyFont="1" applyFill="1" applyBorder="1" applyAlignment="1">
      <alignment horizontal="center" vertical="top" wrapText="1"/>
    </xf>
    <xf numFmtId="4" fontId="10" fillId="0" borderId="11" xfId="0" applyNumberFormat="1" applyFont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top" wrapText="1"/>
    </xf>
    <xf numFmtId="164" fontId="5" fillId="0" borderId="18" xfId="0" applyNumberFormat="1" applyFont="1" applyBorder="1" applyAlignment="1">
      <alignment horizontal="center" vertical="top" wrapText="1"/>
    </xf>
    <xf numFmtId="164" fontId="5" fillId="0" borderId="27" xfId="0" applyNumberFormat="1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4" fontId="5" fillId="0" borderId="41" xfId="0" applyNumberFormat="1" applyFont="1" applyBorder="1" applyAlignment="1">
      <alignment horizontal="center" vertical="top" wrapText="1"/>
    </xf>
    <xf numFmtId="0" fontId="14" fillId="0" borderId="3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top" wrapText="1"/>
    </xf>
    <xf numFmtId="164" fontId="5" fillId="0" borderId="27" xfId="0" applyNumberFormat="1" applyFont="1" applyBorder="1" applyAlignment="1">
      <alignment horizontal="center" vertical="top" wrapText="1"/>
    </xf>
    <xf numFmtId="165" fontId="11" fillId="0" borderId="18" xfId="0" applyNumberFormat="1" applyFont="1" applyBorder="1" applyAlignment="1">
      <alignment horizontal="center" vertical="top" wrapText="1"/>
    </xf>
    <xf numFmtId="165" fontId="11" fillId="0" borderId="27" xfId="0" applyNumberFormat="1" applyFont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5" fontId="1" fillId="0" borderId="18" xfId="0" applyNumberFormat="1" applyFont="1" applyBorder="1" applyAlignment="1">
      <alignment horizontal="center" vertical="center" wrapText="1"/>
    </xf>
    <xf numFmtId="165" fontId="1" fillId="0" borderId="27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0" fillId="0" borderId="30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0" fillId="0" borderId="3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left" vertical="top" wrapText="1"/>
    </xf>
    <xf numFmtId="49" fontId="5" fillId="0" borderId="27" xfId="0" applyNumberFormat="1" applyFont="1" applyBorder="1" applyAlignment="1">
      <alignment horizontal="left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2"/>
  <sheetViews>
    <sheetView tabSelected="1" topLeftCell="B189" workbookViewId="0">
      <selection activeCell="A190" sqref="A190:I200"/>
    </sheetView>
  </sheetViews>
  <sheetFormatPr defaultColWidth="9" defaultRowHeight="14.4"/>
  <cols>
    <col min="1" max="1" width="58.44140625" customWidth="1"/>
    <col min="2" max="2" width="9.33203125" customWidth="1"/>
    <col min="3" max="3" width="11.5546875" customWidth="1"/>
    <col min="4" max="4" width="13.88671875" customWidth="1"/>
    <col min="5" max="5" width="12.6640625" customWidth="1"/>
    <col min="6" max="6" width="20.88671875" customWidth="1"/>
    <col min="7" max="7" width="16" customWidth="1"/>
    <col min="8" max="8" width="22.44140625" customWidth="1"/>
    <col min="9" max="9" width="13.88671875" customWidth="1"/>
    <col min="10" max="10" width="12.88671875" customWidth="1"/>
    <col min="11" max="11" width="9.88671875" customWidth="1"/>
    <col min="12" max="12" width="12.88671875" customWidth="1"/>
  </cols>
  <sheetData>
    <row r="1" spans="1:9" ht="17.399999999999999">
      <c r="A1" s="241" t="s">
        <v>0</v>
      </c>
    </row>
    <row r="2" spans="1:9" ht="18">
      <c r="A2" s="2" t="s">
        <v>1</v>
      </c>
    </row>
    <row r="3" spans="1:9" ht="39.6" customHeight="1">
      <c r="A3" s="289" t="s">
        <v>2</v>
      </c>
      <c r="B3" s="289"/>
      <c r="C3" s="289"/>
      <c r="D3" s="289"/>
      <c r="E3" s="289"/>
      <c r="F3" s="289"/>
      <c r="G3" s="289"/>
      <c r="H3" s="289"/>
      <c r="I3" s="289"/>
    </row>
    <row r="4" spans="1:9" ht="24" customHeight="1">
      <c r="A4" s="290" t="s">
        <v>3</v>
      </c>
      <c r="B4" s="290"/>
      <c r="C4" s="290"/>
      <c r="D4" s="290"/>
      <c r="E4" s="290"/>
      <c r="F4" s="290"/>
      <c r="G4" s="290"/>
      <c r="H4" s="290"/>
      <c r="I4" s="290"/>
    </row>
    <row r="5" spans="1:9" ht="17.399999999999999">
      <c r="A5" s="241"/>
    </row>
    <row r="6" spans="1:9" ht="20.399999999999999">
      <c r="A6" s="291" t="s">
        <v>259</v>
      </c>
      <c r="B6" s="291"/>
      <c r="C6" s="291"/>
      <c r="D6" s="291"/>
      <c r="E6" s="291"/>
      <c r="F6" s="291"/>
      <c r="G6" s="291"/>
      <c r="H6" s="291"/>
      <c r="I6" s="291"/>
    </row>
    <row r="7" spans="1:9" ht="18" thickBot="1">
      <c r="A7" s="241"/>
    </row>
    <row r="8" spans="1:9" ht="14.4" customHeight="1">
      <c r="A8" s="292" t="s">
        <v>4</v>
      </c>
      <c r="B8" s="295" t="s">
        <v>5</v>
      </c>
      <c r="C8" s="295" t="s">
        <v>6</v>
      </c>
      <c r="D8" s="295" t="s">
        <v>7</v>
      </c>
      <c r="E8" s="295" t="s">
        <v>8</v>
      </c>
      <c r="F8" s="295" t="s">
        <v>183</v>
      </c>
      <c r="G8" s="295" t="s">
        <v>9</v>
      </c>
      <c r="H8" s="295" t="s">
        <v>10</v>
      </c>
      <c r="I8" s="298" t="s">
        <v>11</v>
      </c>
    </row>
    <row r="9" spans="1:9">
      <c r="A9" s="293"/>
      <c r="B9" s="296"/>
      <c r="C9" s="296"/>
      <c r="D9" s="296"/>
      <c r="E9" s="296"/>
      <c r="F9" s="296"/>
      <c r="G9" s="296"/>
      <c r="H9" s="296"/>
      <c r="I9" s="299"/>
    </row>
    <row r="10" spans="1:9">
      <c r="A10" s="293"/>
      <c r="B10" s="296"/>
      <c r="C10" s="296"/>
      <c r="D10" s="296"/>
      <c r="E10" s="296"/>
      <c r="F10" s="296"/>
      <c r="G10" s="296"/>
      <c r="H10" s="296"/>
      <c r="I10" s="299"/>
    </row>
    <row r="11" spans="1:9" ht="34.200000000000003" customHeight="1" thickBot="1">
      <c r="A11" s="294"/>
      <c r="B11" s="297"/>
      <c r="C11" s="297"/>
      <c r="D11" s="297"/>
      <c r="E11" s="297"/>
      <c r="F11" s="297"/>
      <c r="G11" s="297"/>
      <c r="H11" s="297"/>
      <c r="I11" s="300"/>
    </row>
    <row r="12" spans="1:9" ht="55.8" thickBot="1">
      <c r="A12" s="3" t="s">
        <v>12</v>
      </c>
      <c r="B12" s="4">
        <v>903</v>
      </c>
      <c r="C12" s="5" t="s">
        <v>13</v>
      </c>
      <c r="D12" s="6" t="s">
        <v>87</v>
      </c>
      <c r="E12" s="4"/>
      <c r="F12" s="7">
        <f>F13+F23</f>
        <v>24951760.129999999</v>
      </c>
      <c r="G12" s="8"/>
      <c r="H12" s="7">
        <f>H13+H24</f>
        <v>24941217.050000001</v>
      </c>
      <c r="I12" s="89">
        <f t="shared" ref="I12:I15" si="0">(H12/F12)*100</f>
        <v>99.957746147185333</v>
      </c>
    </row>
    <row r="13" spans="1:9" ht="26.4" customHeight="1">
      <c r="A13" s="9" t="s">
        <v>15</v>
      </c>
      <c r="B13" s="10">
        <v>903</v>
      </c>
      <c r="C13" s="11" t="s">
        <v>13</v>
      </c>
      <c r="D13" s="11" t="s">
        <v>14</v>
      </c>
      <c r="E13" s="12"/>
      <c r="F13" s="13">
        <f>SUM(F14:F22)</f>
        <v>24936560.129999999</v>
      </c>
      <c r="G13" s="274" t="s">
        <v>226</v>
      </c>
      <c r="H13" s="13">
        <f>SUM(H14:H22)</f>
        <v>24936353.66</v>
      </c>
      <c r="I13" s="90">
        <f t="shared" si="0"/>
        <v>99.999172018919523</v>
      </c>
    </row>
    <row r="14" spans="1:9" ht="14.4" customHeight="1">
      <c r="A14" s="279" t="s">
        <v>88</v>
      </c>
      <c r="B14" s="14">
        <v>903</v>
      </c>
      <c r="C14" s="15" t="s">
        <v>13</v>
      </c>
      <c r="D14" s="232" t="s">
        <v>16</v>
      </c>
      <c r="E14" s="232">
        <v>121</v>
      </c>
      <c r="F14" s="16">
        <v>0</v>
      </c>
      <c r="G14" s="274"/>
      <c r="H14" s="16"/>
      <c r="I14" s="91" t="e">
        <f t="shared" si="0"/>
        <v>#DIV/0!</v>
      </c>
    </row>
    <row r="15" spans="1:9">
      <c r="A15" s="280"/>
      <c r="B15" s="232">
        <v>903</v>
      </c>
      <c r="C15" s="15" t="s">
        <v>13</v>
      </c>
      <c r="D15" s="15" t="s">
        <v>17</v>
      </c>
      <c r="E15" s="232">
        <v>121</v>
      </c>
      <c r="F15" s="16">
        <v>19038300.129999999</v>
      </c>
      <c r="G15" s="274"/>
      <c r="H15" s="16">
        <v>19038203.039999999</v>
      </c>
      <c r="I15" s="91">
        <f t="shared" si="0"/>
        <v>99.999490027999684</v>
      </c>
    </row>
    <row r="16" spans="1:9">
      <c r="A16" s="279" t="s">
        <v>89</v>
      </c>
      <c r="B16" s="232">
        <v>903</v>
      </c>
      <c r="C16" s="15" t="s">
        <v>13</v>
      </c>
      <c r="D16" s="232" t="s">
        <v>16</v>
      </c>
      <c r="E16" s="232">
        <v>122</v>
      </c>
      <c r="F16" s="16">
        <v>0</v>
      </c>
      <c r="G16" s="274"/>
      <c r="H16" s="16">
        <v>0</v>
      </c>
      <c r="I16" s="92"/>
    </row>
    <row r="17" spans="1:9">
      <c r="A17" s="280"/>
      <c r="B17" s="232">
        <v>903</v>
      </c>
      <c r="C17" s="15" t="s">
        <v>13</v>
      </c>
      <c r="D17" s="15" t="s">
        <v>207</v>
      </c>
      <c r="E17" s="232">
        <v>244</v>
      </c>
      <c r="F17" s="16">
        <v>90360</v>
      </c>
      <c r="G17" s="274"/>
      <c r="H17" s="16">
        <v>90360</v>
      </c>
      <c r="I17" s="91">
        <f t="shared" ref="I17:I21" si="1">(H17/F17)*100</f>
        <v>100</v>
      </c>
    </row>
    <row r="18" spans="1:9">
      <c r="A18" s="279" t="s">
        <v>89</v>
      </c>
      <c r="B18" s="232">
        <v>903</v>
      </c>
      <c r="C18" s="15" t="s">
        <v>13</v>
      </c>
      <c r="D18" s="232" t="s">
        <v>16</v>
      </c>
      <c r="E18" s="232">
        <v>129</v>
      </c>
      <c r="F18" s="16">
        <v>0</v>
      </c>
      <c r="G18" s="274"/>
      <c r="H18" s="16"/>
      <c r="I18" s="91" t="e">
        <f t="shared" si="1"/>
        <v>#DIV/0!</v>
      </c>
    </row>
    <row r="19" spans="1:9">
      <c r="A19" s="280"/>
      <c r="B19" s="232">
        <v>903</v>
      </c>
      <c r="C19" s="15" t="s">
        <v>13</v>
      </c>
      <c r="D19" s="15" t="s">
        <v>18</v>
      </c>
      <c r="E19" s="232">
        <v>129</v>
      </c>
      <c r="F19" s="16">
        <v>5229000</v>
      </c>
      <c r="G19" s="274"/>
      <c r="H19" s="16">
        <v>5228905.7300000004</v>
      </c>
      <c r="I19" s="91">
        <f t="shared" si="1"/>
        <v>99.998197169630913</v>
      </c>
    </row>
    <row r="20" spans="1:9">
      <c r="A20" s="17" t="s">
        <v>89</v>
      </c>
      <c r="B20" s="232">
        <v>903</v>
      </c>
      <c r="C20" s="15" t="s">
        <v>13</v>
      </c>
      <c r="D20" s="15" t="s">
        <v>19</v>
      </c>
      <c r="E20" s="232">
        <v>851</v>
      </c>
      <c r="F20" s="16">
        <v>575004</v>
      </c>
      <c r="G20" s="274"/>
      <c r="H20" s="16">
        <v>574999</v>
      </c>
      <c r="I20" s="91">
        <f t="shared" si="1"/>
        <v>99.999130440831721</v>
      </c>
    </row>
    <row r="21" spans="1:9">
      <c r="A21" s="17" t="s">
        <v>89</v>
      </c>
      <c r="B21" s="232">
        <v>903</v>
      </c>
      <c r="C21" s="15" t="s">
        <v>13</v>
      </c>
      <c r="D21" s="15" t="s">
        <v>19</v>
      </c>
      <c r="E21" s="232">
        <v>852</v>
      </c>
      <c r="F21" s="16">
        <v>3646</v>
      </c>
      <c r="G21" s="274"/>
      <c r="H21" s="16">
        <v>3646</v>
      </c>
      <c r="I21" s="91">
        <f t="shared" si="1"/>
        <v>100</v>
      </c>
    </row>
    <row r="22" spans="1:9">
      <c r="B22" s="232">
        <v>903</v>
      </c>
      <c r="C22" s="15" t="s">
        <v>13</v>
      </c>
      <c r="D22" s="15" t="s">
        <v>19</v>
      </c>
      <c r="E22" s="232">
        <v>853</v>
      </c>
      <c r="F22" s="16">
        <v>250</v>
      </c>
      <c r="G22" s="274"/>
      <c r="H22" s="16">
        <v>239.89</v>
      </c>
      <c r="I22" s="91">
        <v>0</v>
      </c>
    </row>
    <row r="23" spans="1:9">
      <c r="A23" s="18" t="s">
        <v>20</v>
      </c>
      <c r="B23" s="19">
        <v>903</v>
      </c>
      <c r="C23" s="19">
        <v>1301</v>
      </c>
      <c r="D23" s="20" t="s">
        <v>21</v>
      </c>
      <c r="E23" s="21"/>
      <c r="F23" s="22">
        <f>SUM(F24)</f>
        <v>15200</v>
      </c>
      <c r="G23" s="274"/>
      <c r="H23" s="23">
        <f>H24</f>
        <v>4863.3900000000003</v>
      </c>
      <c r="I23" s="93">
        <f>H23/F23*100</f>
        <v>31.995986842105268</v>
      </c>
    </row>
    <row r="24" spans="1:9" ht="15" thickBot="1">
      <c r="A24" s="24" t="s">
        <v>22</v>
      </c>
      <c r="B24" s="25">
        <v>903</v>
      </c>
      <c r="C24" s="25">
        <v>1301</v>
      </c>
      <c r="D24" s="26" t="s">
        <v>23</v>
      </c>
      <c r="E24" s="25">
        <v>730</v>
      </c>
      <c r="F24" s="27">
        <v>15200</v>
      </c>
      <c r="G24" s="275"/>
      <c r="H24" s="28">
        <v>4863.3900000000003</v>
      </c>
      <c r="I24" s="94">
        <f>H24/F24*100</f>
        <v>31.995986842105268</v>
      </c>
    </row>
    <row r="25" spans="1:9" ht="28.2" thickBot="1">
      <c r="A25" s="3" t="s">
        <v>24</v>
      </c>
      <c r="B25" s="29">
        <v>903</v>
      </c>
      <c r="C25" s="30" t="s">
        <v>25</v>
      </c>
      <c r="D25" s="31" t="s">
        <v>90</v>
      </c>
      <c r="E25" s="32"/>
      <c r="F25" s="33">
        <f>SUM(F26:F28)</f>
        <v>757600</v>
      </c>
      <c r="G25" s="34"/>
      <c r="H25" s="35">
        <f>SUM(H26:H28)</f>
        <v>757526</v>
      </c>
      <c r="I25" s="95">
        <f t="shared" ref="I25:I40" si="2">(H25/F25)*100</f>
        <v>99.990232312565993</v>
      </c>
    </row>
    <row r="26" spans="1:9" ht="26.4" customHeight="1">
      <c r="A26" s="36" t="s">
        <v>91</v>
      </c>
      <c r="B26" s="37">
        <v>903</v>
      </c>
      <c r="C26" s="38" t="s">
        <v>25</v>
      </c>
      <c r="D26" s="38" t="s">
        <v>26</v>
      </c>
      <c r="E26" s="37">
        <v>244</v>
      </c>
      <c r="F26" s="39">
        <v>78500</v>
      </c>
      <c r="G26" s="274" t="s">
        <v>227</v>
      </c>
      <c r="H26" s="40">
        <v>78500</v>
      </c>
      <c r="I26" s="96">
        <f t="shared" si="2"/>
        <v>100</v>
      </c>
    </row>
    <row r="27" spans="1:9" ht="26.4">
      <c r="A27" s="17" t="s">
        <v>92</v>
      </c>
      <c r="B27" s="232">
        <v>903</v>
      </c>
      <c r="C27" s="15" t="s">
        <v>25</v>
      </c>
      <c r="D27" s="15" t="s">
        <v>27</v>
      </c>
      <c r="E27" s="232">
        <v>244</v>
      </c>
      <c r="F27" s="41">
        <v>229100</v>
      </c>
      <c r="G27" s="274"/>
      <c r="H27" s="16">
        <v>229026</v>
      </c>
      <c r="I27" s="91">
        <f t="shared" si="2"/>
        <v>99.96769969445657</v>
      </c>
    </row>
    <row r="28" spans="1:9" ht="27" thickBot="1">
      <c r="A28" s="24" t="s">
        <v>184</v>
      </c>
      <c r="B28" s="25">
        <v>903</v>
      </c>
      <c r="C28" s="26" t="s">
        <v>25</v>
      </c>
      <c r="D28" s="26" t="s">
        <v>185</v>
      </c>
      <c r="E28" s="25">
        <v>244</v>
      </c>
      <c r="F28" s="27">
        <v>450000</v>
      </c>
      <c r="G28" s="275"/>
      <c r="H28" s="16">
        <v>450000</v>
      </c>
      <c r="I28" s="97">
        <f t="shared" si="2"/>
        <v>100</v>
      </c>
    </row>
    <row r="29" spans="1:9" ht="72" customHeight="1" thickBot="1">
      <c r="A29" s="3" t="s">
        <v>28</v>
      </c>
      <c r="B29" s="4" t="s">
        <v>29</v>
      </c>
      <c r="C29" s="5" t="s">
        <v>30</v>
      </c>
      <c r="D29" s="42">
        <v>12</v>
      </c>
      <c r="E29" s="43"/>
      <c r="F29" s="44">
        <f>SUM(F30:F34)</f>
        <v>1093550</v>
      </c>
      <c r="G29" s="276" t="s">
        <v>228</v>
      </c>
      <c r="H29" s="7">
        <f>SUM(H30:H34)</f>
        <v>1090042.3599999999</v>
      </c>
      <c r="I29" s="89">
        <f t="shared" si="2"/>
        <v>99.679242832975163</v>
      </c>
    </row>
    <row r="30" spans="1:9" ht="26.4">
      <c r="A30" s="36" t="s">
        <v>93</v>
      </c>
      <c r="B30" s="234">
        <v>903</v>
      </c>
      <c r="C30" s="45" t="s">
        <v>30</v>
      </c>
      <c r="D30" s="234">
        <v>1200102140</v>
      </c>
      <c r="E30" s="234">
        <v>244</v>
      </c>
      <c r="F30" s="39">
        <v>88940.3</v>
      </c>
      <c r="G30" s="276"/>
      <c r="H30" s="46">
        <v>88940.3</v>
      </c>
      <c r="I30" s="98">
        <f t="shared" si="2"/>
        <v>100</v>
      </c>
    </row>
    <row r="31" spans="1:9">
      <c r="A31" s="47" t="s">
        <v>233</v>
      </c>
      <c r="B31" s="14">
        <v>903</v>
      </c>
      <c r="C31" s="48" t="s">
        <v>30</v>
      </c>
      <c r="D31" s="14">
        <v>1200102150</v>
      </c>
      <c r="E31" s="49">
        <v>244</v>
      </c>
      <c r="F31" s="41">
        <v>200000</v>
      </c>
      <c r="G31" s="276"/>
      <c r="H31" s="50">
        <v>197367.31</v>
      </c>
      <c r="I31" s="99">
        <f t="shared" si="2"/>
        <v>98.683655000000002</v>
      </c>
    </row>
    <row r="32" spans="1:9" ht="26.4">
      <c r="A32" s="17" t="s">
        <v>94</v>
      </c>
      <c r="B32" s="14">
        <v>903</v>
      </c>
      <c r="C32" s="51" t="s">
        <v>30</v>
      </c>
      <c r="D32" s="14">
        <v>1200202160</v>
      </c>
      <c r="E32" s="14">
        <v>244</v>
      </c>
      <c r="F32" s="41">
        <v>250022.67</v>
      </c>
      <c r="G32" s="276"/>
      <c r="H32" s="52">
        <v>249227.72</v>
      </c>
      <c r="I32" s="100">
        <f t="shared" si="2"/>
        <v>99.682048831811926</v>
      </c>
    </row>
    <row r="33" spans="1:9">
      <c r="A33" s="17" t="s">
        <v>186</v>
      </c>
      <c r="B33" s="14">
        <v>903</v>
      </c>
      <c r="C33" s="51" t="s">
        <v>30</v>
      </c>
      <c r="D33" s="14">
        <v>1200102170</v>
      </c>
      <c r="E33" s="14">
        <v>244</v>
      </c>
      <c r="F33" s="41">
        <v>0</v>
      </c>
      <c r="G33" s="276"/>
      <c r="H33" s="52"/>
      <c r="I33" s="100" t="e">
        <f t="shared" si="2"/>
        <v>#DIV/0!</v>
      </c>
    </row>
    <row r="34" spans="1:9" ht="15" thickBot="1">
      <c r="A34" s="17" t="s">
        <v>182</v>
      </c>
      <c r="B34" s="14">
        <v>903</v>
      </c>
      <c r="C34" s="51" t="s">
        <v>30</v>
      </c>
      <c r="D34" s="14">
        <v>1200302220</v>
      </c>
      <c r="E34" s="14">
        <v>244</v>
      </c>
      <c r="F34" s="41">
        <v>554587.03</v>
      </c>
      <c r="G34" s="276"/>
      <c r="H34" s="52">
        <v>554507.03</v>
      </c>
      <c r="I34" s="100">
        <f t="shared" si="2"/>
        <v>99.985574851975883</v>
      </c>
    </row>
    <row r="35" spans="1:9" ht="42.6" customHeight="1" thickBot="1">
      <c r="A35" s="53" t="s">
        <v>31</v>
      </c>
      <c r="B35" s="235">
        <v>903</v>
      </c>
      <c r="C35" s="54" t="s">
        <v>30</v>
      </c>
      <c r="D35" s="240">
        <v>13</v>
      </c>
      <c r="E35" s="229"/>
      <c r="F35" s="55">
        <f>F37+F36</f>
        <v>120350</v>
      </c>
      <c r="G35" s="277" t="s">
        <v>229</v>
      </c>
      <c r="H35" s="56">
        <f>H37+H36</f>
        <v>120350</v>
      </c>
      <c r="I35" s="101">
        <f t="shared" si="2"/>
        <v>100</v>
      </c>
    </row>
    <row r="36" spans="1:9" ht="42.6" customHeight="1" thickBot="1">
      <c r="A36" s="57" t="s">
        <v>180</v>
      </c>
      <c r="B36" s="232">
        <v>903</v>
      </c>
      <c r="C36" s="15" t="s">
        <v>30</v>
      </c>
      <c r="D36" s="58">
        <v>1300202190</v>
      </c>
      <c r="E36" s="58">
        <v>244</v>
      </c>
      <c r="F36" s="59">
        <v>20350</v>
      </c>
      <c r="G36" s="277"/>
      <c r="H36" s="59">
        <v>20350</v>
      </c>
      <c r="I36" s="102">
        <f t="shared" si="2"/>
        <v>100</v>
      </c>
    </row>
    <row r="37" spans="1:9" ht="36" customHeight="1" thickBot="1">
      <c r="A37" s="60" t="s">
        <v>95</v>
      </c>
      <c r="B37" s="61">
        <v>903</v>
      </c>
      <c r="C37" s="62" t="s">
        <v>30</v>
      </c>
      <c r="D37" s="63">
        <v>1300102180</v>
      </c>
      <c r="E37" s="63">
        <v>244</v>
      </c>
      <c r="F37" s="64">
        <v>100000</v>
      </c>
      <c r="G37" s="277"/>
      <c r="H37" s="65">
        <v>100000</v>
      </c>
      <c r="I37" s="103">
        <f t="shared" si="2"/>
        <v>100</v>
      </c>
    </row>
    <row r="38" spans="1:9" ht="43.2" customHeight="1" thickBot="1">
      <c r="A38" s="3" t="s">
        <v>234</v>
      </c>
      <c r="B38" s="29">
        <v>903</v>
      </c>
      <c r="C38" s="30" t="s">
        <v>32</v>
      </c>
      <c r="D38" s="31" t="s">
        <v>96</v>
      </c>
      <c r="E38" s="66"/>
      <c r="F38" s="33">
        <f>F39+F40+F41+F42+F45+F44+F43+F46+F47</f>
        <v>98714200</v>
      </c>
      <c r="G38" s="254" t="s">
        <v>230</v>
      </c>
      <c r="H38" s="67">
        <f>SUM(H39:H47)</f>
        <v>76107020.780000001</v>
      </c>
      <c r="I38" s="104">
        <f t="shared" si="2"/>
        <v>77.098351382070661</v>
      </c>
    </row>
    <row r="39" spans="1:9" ht="39" customHeight="1">
      <c r="A39" s="36" t="s">
        <v>97</v>
      </c>
      <c r="B39" s="37">
        <v>903</v>
      </c>
      <c r="C39" s="38" t="s">
        <v>32</v>
      </c>
      <c r="D39" s="38" t="s">
        <v>33</v>
      </c>
      <c r="E39" s="68">
        <v>244</v>
      </c>
      <c r="F39" s="41">
        <v>6965200</v>
      </c>
      <c r="G39" s="254"/>
      <c r="H39" s="41">
        <v>3418286.52</v>
      </c>
      <c r="I39" s="105">
        <f t="shared" si="2"/>
        <v>49.076645609602018</v>
      </c>
    </row>
    <row r="40" spans="1:9" ht="26.4">
      <c r="A40" s="17" t="s">
        <v>98</v>
      </c>
      <c r="B40" s="232">
        <v>903</v>
      </c>
      <c r="C40" s="15" t="s">
        <v>32</v>
      </c>
      <c r="D40" s="15" t="s">
        <v>34</v>
      </c>
      <c r="E40" s="69">
        <v>244</v>
      </c>
      <c r="F40" s="41">
        <v>24900900</v>
      </c>
      <c r="G40" s="254"/>
      <c r="H40" s="16">
        <v>24900863.969999999</v>
      </c>
      <c r="I40" s="91">
        <f t="shared" si="2"/>
        <v>99.999855306434711</v>
      </c>
    </row>
    <row r="41" spans="1:9" ht="25.5" customHeight="1">
      <c r="A41" s="17" t="s">
        <v>99</v>
      </c>
      <c r="B41" s="232">
        <v>903</v>
      </c>
      <c r="C41" s="15" t="s">
        <v>32</v>
      </c>
      <c r="D41" s="15" t="s">
        <v>250</v>
      </c>
      <c r="E41" s="69">
        <v>243</v>
      </c>
      <c r="F41" s="41">
        <v>1218500</v>
      </c>
      <c r="G41" s="254"/>
      <c r="H41" s="70">
        <v>1060550.7</v>
      </c>
      <c r="I41" s="91"/>
    </row>
    <row r="42" spans="1:9" ht="25.5" customHeight="1">
      <c r="A42" s="17" t="s">
        <v>100</v>
      </c>
      <c r="B42" s="232">
        <v>903</v>
      </c>
      <c r="C42" s="15" t="s">
        <v>32</v>
      </c>
      <c r="D42" s="15" t="s">
        <v>35</v>
      </c>
      <c r="E42" s="69">
        <v>244</v>
      </c>
      <c r="F42" s="41">
        <v>12858400</v>
      </c>
      <c r="G42" s="254"/>
      <c r="H42" s="16">
        <v>11976534.439999999</v>
      </c>
      <c r="I42" s="91">
        <f>H42/F42*100</f>
        <v>93.141716232190632</v>
      </c>
    </row>
    <row r="43" spans="1:9" ht="28.5" customHeight="1">
      <c r="A43" s="71" t="s">
        <v>101</v>
      </c>
      <c r="B43" s="232">
        <v>903</v>
      </c>
      <c r="C43" s="15" t="s">
        <v>32</v>
      </c>
      <c r="D43" s="15" t="s">
        <v>36</v>
      </c>
      <c r="E43" s="69">
        <v>244</v>
      </c>
      <c r="F43" s="41">
        <v>1000000</v>
      </c>
      <c r="G43" s="254"/>
      <c r="H43" s="16">
        <v>1000000</v>
      </c>
      <c r="I43" s="91">
        <f t="shared" ref="I43:I50" si="3">(H43/F43)*100</f>
        <v>100</v>
      </c>
    </row>
    <row r="44" spans="1:9" s="1" customFormat="1" ht="28.5" customHeight="1">
      <c r="A44" s="72" t="s">
        <v>190</v>
      </c>
      <c r="B44" s="232">
        <v>903</v>
      </c>
      <c r="C44" s="15" t="s">
        <v>32</v>
      </c>
      <c r="D44" s="15" t="s">
        <v>37</v>
      </c>
      <c r="E44" s="15" t="s">
        <v>153</v>
      </c>
      <c r="F44" s="41">
        <f>23271000+2900000</f>
        <v>26171000</v>
      </c>
      <c r="G44" s="73"/>
      <c r="H44" s="16">
        <v>25650594</v>
      </c>
      <c r="I44" s="91">
        <f t="shared" si="3"/>
        <v>98.011516564135874</v>
      </c>
    </row>
    <row r="45" spans="1:9" ht="28.5" customHeight="1">
      <c r="A45" s="71" t="s">
        <v>191</v>
      </c>
      <c r="B45" s="232"/>
      <c r="C45" s="15"/>
      <c r="D45" s="15"/>
      <c r="E45" s="69"/>
      <c r="F45" s="41">
        <v>0</v>
      </c>
      <c r="G45" s="233"/>
      <c r="H45" s="16"/>
      <c r="I45" s="91"/>
    </row>
    <row r="46" spans="1:9" s="1" customFormat="1" ht="28.5" customHeight="1">
      <c r="A46" s="72" t="s">
        <v>208</v>
      </c>
      <c r="B46" s="232">
        <v>903</v>
      </c>
      <c r="C46" s="15" t="s">
        <v>32</v>
      </c>
      <c r="D46" s="15" t="s">
        <v>209</v>
      </c>
      <c r="E46" s="15" t="s">
        <v>210</v>
      </c>
      <c r="F46" s="41">
        <v>17500000</v>
      </c>
      <c r="G46" s="73"/>
      <c r="H46" s="16"/>
      <c r="I46" s="91">
        <f t="shared" si="3"/>
        <v>0</v>
      </c>
    </row>
    <row r="47" spans="1:9" s="1" customFormat="1" ht="28.5" customHeight="1" thickBot="1">
      <c r="A47" s="72" t="s">
        <v>190</v>
      </c>
      <c r="B47" s="232">
        <v>903</v>
      </c>
      <c r="C47" s="15" t="s">
        <v>32</v>
      </c>
      <c r="D47" s="15" t="s">
        <v>102</v>
      </c>
      <c r="E47" s="15" t="s">
        <v>192</v>
      </c>
      <c r="F47" s="41">
        <v>8100200</v>
      </c>
      <c r="G47" s="73"/>
      <c r="H47" s="16">
        <v>8100191.1500000004</v>
      </c>
      <c r="I47" s="91">
        <f t="shared" si="3"/>
        <v>99.999890743438442</v>
      </c>
    </row>
    <row r="48" spans="1:9" ht="47.25" customHeight="1" thickBot="1">
      <c r="A48" s="3" t="s">
        <v>232</v>
      </c>
      <c r="B48" s="236">
        <v>903</v>
      </c>
      <c r="C48" s="30" t="s">
        <v>32</v>
      </c>
      <c r="D48" s="31" t="s">
        <v>103</v>
      </c>
      <c r="E48" s="32"/>
      <c r="F48" s="33">
        <f>F49</f>
        <v>479400</v>
      </c>
      <c r="G48" s="277" t="s">
        <v>231</v>
      </c>
      <c r="H48" s="74">
        <f>H49</f>
        <v>479334.01</v>
      </c>
      <c r="I48" s="242">
        <f t="shared" si="3"/>
        <v>99.986234876929487</v>
      </c>
    </row>
    <row r="49" spans="1:11" ht="31.5" customHeight="1" thickBot="1">
      <c r="A49" s="75" t="s">
        <v>104</v>
      </c>
      <c r="B49" s="63">
        <v>903</v>
      </c>
      <c r="C49" s="76" t="s">
        <v>32</v>
      </c>
      <c r="D49" s="76" t="s">
        <v>38</v>
      </c>
      <c r="E49" s="63">
        <v>244</v>
      </c>
      <c r="F49" s="77">
        <v>479400</v>
      </c>
      <c r="G49" s="277"/>
      <c r="H49" s="78">
        <v>479334.01</v>
      </c>
      <c r="I49" s="91">
        <f t="shared" si="3"/>
        <v>99.986234876929487</v>
      </c>
    </row>
    <row r="50" spans="1:11" ht="45" customHeight="1" thickBot="1">
      <c r="A50" s="281" t="s">
        <v>39</v>
      </c>
      <c r="B50" s="283">
        <v>903</v>
      </c>
      <c r="C50" s="283" t="s">
        <v>40</v>
      </c>
      <c r="D50" s="285" t="s">
        <v>105</v>
      </c>
      <c r="E50" s="287"/>
      <c r="F50" s="33">
        <f>F52+F56</f>
        <v>5876300</v>
      </c>
      <c r="G50" s="278" t="s">
        <v>235</v>
      </c>
      <c r="H50" s="248">
        <f>H52+H56</f>
        <v>5870242.2999999998</v>
      </c>
      <c r="I50" s="250">
        <f t="shared" si="3"/>
        <v>99.89691302350117</v>
      </c>
    </row>
    <row r="51" spans="1:11" ht="1.2" customHeight="1" thickBot="1">
      <c r="A51" s="282"/>
      <c r="B51" s="284"/>
      <c r="C51" s="284"/>
      <c r="D51" s="286"/>
      <c r="E51" s="288"/>
      <c r="F51" s="79"/>
      <c r="G51" s="255"/>
      <c r="H51" s="249"/>
      <c r="I51" s="251"/>
    </row>
    <row r="52" spans="1:11" ht="30.75" customHeight="1">
      <c r="A52" s="9" t="s">
        <v>41</v>
      </c>
      <c r="B52" s="80">
        <v>903</v>
      </c>
      <c r="C52" s="81" t="s">
        <v>40</v>
      </c>
      <c r="D52" s="81" t="s">
        <v>42</v>
      </c>
      <c r="E52" s="12"/>
      <c r="F52" s="22">
        <f>F53+F54</f>
        <v>712000</v>
      </c>
      <c r="G52" s="255"/>
      <c r="H52" s="23">
        <f>SUM(H53:H54)</f>
        <v>712000</v>
      </c>
      <c r="I52" s="106">
        <f t="shared" ref="I52:I54" si="4">(H52/F52)*100</f>
        <v>100</v>
      </c>
      <c r="K52" s="107"/>
    </row>
    <row r="53" spans="1:11">
      <c r="A53" s="17" t="s">
        <v>53</v>
      </c>
      <c r="B53" s="21">
        <v>903</v>
      </c>
      <c r="C53" s="15" t="s">
        <v>40</v>
      </c>
      <c r="D53" s="15" t="s">
        <v>211</v>
      </c>
      <c r="E53" s="232">
        <v>244</v>
      </c>
      <c r="F53" s="41">
        <v>212000</v>
      </c>
      <c r="G53" s="255"/>
      <c r="H53" s="16">
        <v>212000</v>
      </c>
      <c r="I53" s="91">
        <f t="shared" si="4"/>
        <v>100</v>
      </c>
    </row>
    <row r="54" spans="1:11" ht="15" thickBot="1">
      <c r="A54" s="17" t="s">
        <v>43</v>
      </c>
      <c r="B54" s="232">
        <v>903</v>
      </c>
      <c r="C54" s="15" t="s">
        <v>40</v>
      </c>
      <c r="D54" s="15" t="s">
        <v>44</v>
      </c>
      <c r="E54" s="232">
        <v>244</v>
      </c>
      <c r="F54" s="41">
        <v>500000</v>
      </c>
      <c r="G54" s="255"/>
      <c r="H54" s="16">
        <v>500000</v>
      </c>
      <c r="I54" s="91">
        <f t="shared" si="4"/>
        <v>100</v>
      </c>
    </row>
    <row r="55" spans="1:11" ht="15" thickBot="1">
      <c r="A55" s="17"/>
      <c r="B55" s="232"/>
      <c r="C55" s="15"/>
      <c r="D55" s="15"/>
      <c r="E55" s="232"/>
      <c r="F55" s="82"/>
      <c r="G55" s="255"/>
      <c r="H55" s="232"/>
      <c r="I55" s="108"/>
    </row>
    <row r="56" spans="1:11" ht="26.4">
      <c r="A56" s="18" t="s">
        <v>106</v>
      </c>
      <c r="B56" s="83">
        <v>903</v>
      </c>
      <c r="C56" s="83">
        <v>1004</v>
      </c>
      <c r="D56" s="84" t="s">
        <v>47</v>
      </c>
      <c r="E56" s="83"/>
      <c r="F56" s="22">
        <f>F57</f>
        <v>5164300</v>
      </c>
      <c r="G56" s="255"/>
      <c r="H56" s="23">
        <f>H57</f>
        <v>5158242.3</v>
      </c>
      <c r="I56" s="109">
        <f t="shared" ref="I56:I63" si="5">(H56/F56)*100</f>
        <v>99.882700462792627</v>
      </c>
    </row>
    <row r="57" spans="1:11" ht="26.4">
      <c r="A57" s="85" t="s">
        <v>107</v>
      </c>
      <c r="B57" s="86">
        <v>903</v>
      </c>
      <c r="C57" s="86">
        <v>1004</v>
      </c>
      <c r="D57" s="86" t="s">
        <v>48</v>
      </c>
      <c r="E57" s="86">
        <v>322</v>
      </c>
      <c r="F57" s="87">
        <f>SUM(F58:F60)</f>
        <v>5164300</v>
      </c>
      <c r="G57" s="255"/>
      <c r="H57" s="16">
        <f>H58+H59+H60</f>
        <v>5158242.3</v>
      </c>
      <c r="I57" s="110">
        <f t="shared" si="5"/>
        <v>99.882700462792627</v>
      </c>
    </row>
    <row r="58" spans="1:11">
      <c r="A58" s="17" t="s">
        <v>108</v>
      </c>
      <c r="B58" s="86">
        <v>903</v>
      </c>
      <c r="C58" s="86">
        <v>1004</v>
      </c>
      <c r="D58" s="86" t="s">
        <v>48</v>
      </c>
      <c r="E58" s="86">
        <v>322</v>
      </c>
      <c r="F58" s="88">
        <v>1202558.92</v>
      </c>
      <c r="G58" s="255"/>
      <c r="H58" s="87">
        <v>1202544.1399999999</v>
      </c>
      <c r="I58" s="111"/>
    </row>
    <row r="59" spans="1:11">
      <c r="A59" s="17" t="s">
        <v>109</v>
      </c>
      <c r="B59" s="86">
        <v>903</v>
      </c>
      <c r="C59" s="86">
        <v>1004</v>
      </c>
      <c r="D59" s="86" t="s">
        <v>48</v>
      </c>
      <c r="E59" s="86">
        <v>322</v>
      </c>
      <c r="F59" s="88">
        <v>2723741.08</v>
      </c>
      <c r="G59" s="255"/>
      <c r="H59" s="16">
        <v>2723707.61</v>
      </c>
      <c r="I59" s="112"/>
    </row>
    <row r="60" spans="1:11" ht="15" thickBot="1">
      <c r="A60" s="17" t="s">
        <v>53</v>
      </c>
      <c r="B60" s="86">
        <v>903</v>
      </c>
      <c r="C60" s="86">
        <v>1004</v>
      </c>
      <c r="D60" s="86" t="s">
        <v>48</v>
      </c>
      <c r="E60" s="86">
        <v>322</v>
      </c>
      <c r="F60" s="88">
        <f>1129700+111500-3200</f>
        <v>1238000</v>
      </c>
      <c r="G60" s="255"/>
      <c r="H60" s="16">
        <v>1231990.55</v>
      </c>
      <c r="I60" s="110">
        <f t="shared" si="5"/>
        <v>99.51458400646203</v>
      </c>
    </row>
    <row r="61" spans="1:11" ht="40.200000000000003" customHeight="1" thickBot="1">
      <c r="A61" s="3" t="s">
        <v>236</v>
      </c>
      <c r="B61" s="29" t="s">
        <v>29</v>
      </c>
      <c r="C61" s="113" t="s">
        <v>49</v>
      </c>
      <c r="D61" s="31" t="s">
        <v>110</v>
      </c>
      <c r="E61" s="32"/>
      <c r="F61" s="33">
        <f>F62</f>
        <v>30200</v>
      </c>
      <c r="G61" s="252" t="s">
        <v>50</v>
      </c>
      <c r="H61" s="114">
        <f>H62</f>
        <v>30154</v>
      </c>
      <c r="I61" s="95">
        <f t="shared" si="5"/>
        <v>99.847682119205288</v>
      </c>
    </row>
    <row r="62" spans="1:11" ht="40.200000000000003" thickBot="1">
      <c r="A62" s="60" t="s">
        <v>111</v>
      </c>
      <c r="B62" s="63">
        <v>903</v>
      </c>
      <c r="C62" s="76" t="s">
        <v>49</v>
      </c>
      <c r="D62" s="76" t="s">
        <v>51</v>
      </c>
      <c r="E62" s="63">
        <v>243</v>
      </c>
      <c r="F62" s="77">
        <v>30200</v>
      </c>
      <c r="G62" s="253"/>
      <c r="H62" s="65">
        <v>30154</v>
      </c>
      <c r="I62" s="148">
        <f t="shared" si="5"/>
        <v>99.847682119205288</v>
      </c>
    </row>
    <row r="63" spans="1:11" ht="49.95" customHeight="1" thickBot="1">
      <c r="A63" s="3" t="s">
        <v>52</v>
      </c>
      <c r="B63" s="29">
        <v>903</v>
      </c>
      <c r="C63" s="29" t="s">
        <v>49</v>
      </c>
      <c r="D63" s="115">
        <v>10</v>
      </c>
      <c r="E63" s="32"/>
      <c r="F63" s="33">
        <f>F65+F72+F68</f>
        <v>173757249.18000004</v>
      </c>
      <c r="G63" s="254" t="s">
        <v>237</v>
      </c>
      <c r="H63" s="33">
        <f>H64+H65+H72+H68</f>
        <v>173755618.00000003</v>
      </c>
      <c r="I63" s="149">
        <f t="shared" si="5"/>
        <v>99.999061230534153</v>
      </c>
    </row>
    <row r="64" spans="1:11" ht="40.200000000000003" thickBot="1">
      <c r="A64" s="36" t="s">
        <v>112</v>
      </c>
      <c r="B64" s="37">
        <v>903</v>
      </c>
      <c r="C64" s="38" t="s">
        <v>49</v>
      </c>
      <c r="D64" s="37">
        <v>1000109602</v>
      </c>
      <c r="E64" s="37">
        <v>412</v>
      </c>
      <c r="F64" s="39">
        <v>0</v>
      </c>
      <c r="G64" s="255"/>
      <c r="H64" s="39"/>
      <c r="I64" s="149"/>
    </row>
    <row r="65" spans="1:11" ht="27" thickBot="1">
      <c r="A65" s="9" t="s">
        <v>113</v>
      </c>
      <c r="B65" s="12">
        <v>903</v>
      </c>
      <c r="C65" s="116" t="s">
        <v>49</v>
      </c>
      <c r="D65" s="12">
        <v>1000109602</v>
      </c>
      <c r="E65" s="12">
        <v>412</v>
      </c>
      <c r="F65" s="117">
        <f>F66</f>
        <v>7273058</v>
      </c>
      <c r="G65" s="255"/>
      <c r="H65" s="118">
        <f>H66</f>
        <v>7273043</v>
      </c>
      <c r="I65" s="149">
        <f t="shared" ref="I65:I75" si="6">(H65/F65)*100</f>
        <v>99.999793759378804</v>
      </c>
    </row>
    <row r="66" spans="1:11" ht="15" thickBot="1">
      <c r="A66" s="17" t="s">
        <v>179</v>
      </c>
      <c r="B66" s="37">
        <v>903</v>
      </c>
      <c r="C66" s="38" t="s">
        <v>49</v>
      </c>
      <c r="D66" s="37">
        <v>1000109602</v>
      </c>
      <c r="E66" s="37">
        <v>412</v>
      </c>
      <c r="F66" s="40">
        <v>7273058</v>
      </c>
      <c r="G66" s="255"/>
      <c r="H66" s="40">
        <v>7273043</v>
      </c>
      <c r="I66" s="149">
        <f t="shared" si="6"/>
        <v>99.999793759378804</v>
      </c>
    </row>
    <row r="67" spans="1:11" ht="15" thickBot="1">
      <c r="A67" s="36"/>
      <c r="E67" s="37"/>
      <c r="F67" s="40"/>
      <c r="G67" s="255"/>
      <c r="H67" s="40"/>
      <c r="I67" s="149"/>
    </row>
    <row r="68" spans="1:11" ht="40.200000000000003" thickBot="1">
      <c r="A68" s="36" t="s">
        <v>212</v>
      </c>
      <c r="B68" s="37">
        <v>903</v>
      </c>
      <c r="C68" s="38" t="s">
        <v>49</v>
      </c>
      <c r="D68" s="37">
        <v>10002</v>
      </c>
      <c r="E68" s="37">
        <v>244</v>
      </c>
      <c r="F68" s="40">
        <f>F69+F70+F71</f>
        <v>663600</v>
      </c>
      <c r="G68" s="255"/>
      <c r="H68" s="40">
        <f>SUBTOTAL(9,H69:H71)</f>
        <v>663520</v>
      </c>
      <c r="I68" s="149"/>
    </row>
    <row r="69" spans="1:11" ht="15" thickBot="1">
      <c r="A69" s="36" t="s">
        <v>194</v>
      </c>
      <c r="B69" s="37">
        <v>903</v>
      </c>
      <c r="C69" s="38" t="s">
        <v>49</v>
      </c>
      <c r="D69" s="37">
        <v>1000272420</v>
      </c>
      <c r="E69" s="37">
        <v>244</v>
      </c>
      <c r="F69" s="40">
        <v>600000</v>
      </c>
      <c r="G69" s="255"/>
      <c r="H69" s="40">
        <v>600000</v>
      </c>
      <c r="I69" s="149"/>
    </row>
    <row r="70" spans="1:11" ht="15" thickBot="1">
      <c r="A70" s="36" t="s">
        <v>53</v>
      </c>
      <c r="B70" s="37">
        <v>903</v>
      </c>
      <c r="C70" s="38" t="s">
        <v>49</v>
      </c>
      <c r="D70" s="37" t="s">
        <v>225</v>
      </c>
      <c r="E70" s="37">
        <v>244</v>
      </c>
      <c r="F70" s="40">
        <v>31600</v>
      </c>
      <c r="G70" s="255"/>
      <c r="H70" s="40">
        <v>31600</v>
      </c>
      <c r="I70" s="149"/>
    </row>
    <row r="71" spans="1:11" ht="15" thickBot="1">
      <c r="A71" s="36" t="s">
        <v>53</v>
      </c>
      <c r="B71" s="37">
        <v>903</v>
      </c>
      <c r="C71" s="38" t="s">
        <v>49</v>
      </c>
      <c r="D71" s="37">
        <v>1000212430</v>
      </c>
      <c r="E71" s="37">
        <v>244</v>
      </c>
      <c r="F71" s="40">
        <v>32000</v>
      </c>
      <c r="G71" s="255"/>
      <c r="H71" s="40">
        <v>31920</v>
      </c>
      <c r="I71" s="149"/>
    </row>
    <row r="72" spans="1:11" ht="27" thickBot="1">
      <c r="A72" s="9" t="s">
        <v>113</v>
      </c>
      <c r="B72" s="12">
        <v>903</v>
      </c>
      <c r="C72" s="116" t="s">
        <v>49</v>
      </c>
      <c r="D72" s="12"/>
      <c r="E72" s="12">
        <v>412</v>
      </c>
      <c r="F72" s="117">
        <f>F73+F74+F75</f>
        <v>165820591.18000004</v>
      </c>
      <c r="G72" s="255"/>
      <c r="H72" s="118">
        <f>H73+H74+H75</f>
        <v>165819055.00000003</v>
      </c>
      <c r="I72" s="150">
        <f t="shared" si="6"/>
        <v>99.999073589118765</v>
      </c>
    </row>
    <row r="73" spans="1:11" ht="15" thickBot="1">
      <c r="A73" s="85" t="s">
        <v>115</v>
      </c>
      <c r="B73" s="119">
        <v>903</v>
      </c>
      <c r="C73" s="120" t="s">
        <v>49</v>
      </c>
      <c r="D73" s="119" t="s">
        <v>55</v>
      </c>
      <c r="E73" s="119">
        <v>412</v>
      </c>
      <c r="F73" s="88">
        <v>162465194.61000001</v>
      </c>
      <c r="G73" s="255"/>
      <c r="H73" s="16">
        <v>162465194.61000001</v>
      </c>
      <c r="I73" s="148">
        <f t="shared" si="6"/>
        <v>100</v>
      </c>
    </row>
    <row r="74" spans="1:11" ht="15" thickBot="1">
      <c r="A74" s="85" t="s">
        <v>116</v>
      </c>
      <c r="B74" s="119">
        <v>903</v>
      </c>
      <c r="C74" s="120" t="s">
        <v>49</v>
      </c>
      <c r="D74" s="119" t="s">
        <v>57</v>
      </c>
      <c r="E74" s="119">
        <v>412</v>
      </c>
      <c r="F74" s="88">
        <v>2519671.0499999998</v>
      </c>
      <c r="G74" s="255"/>
      <c r="H74" s="88">
        <v>2519671.0499999998</v>
      </c>
      <c r="I74" s="148">
        <f t="shared" si="6"/>
        <v>100</v>
      </c>
      <c r="K74" s="151"/>
    </row>
    <row r="75" spans="1:11" ht="15" thickBot="1">
      <c r="A75" s="17" t="s">
        <v>114</v>
      </c>
      <c r="B75" s="232">
        <v>903</v>
      </c>
      <c r="C75" s="15" t="s">
        <v>49</v>
      </c>
      <c r="D75" s="232" t="s">
        <v>54</v>
      </c>
      <c r="E75" s="232">
        <v>412</v>
      </c>
      <c r="F75" s="16">
        <v>835725.52</v>
      </c>
      <c r="G75" s="255"/>
      <c r="H75" s="16">
        <v>834189.34</v>
      </c>
      <c r="I75" s="148">
        <f t="shared" si="6"/>
        <v>99.816186060705675</v>
      </c>
    </row>
    <row r="76" spans="1:11" ht="15" thickBot="1">
      <c r="A76" s="85"/>
      <c r="B76" s="119"/>
      <c r="C76" s="120"/>
      <c r="D76" s="119"/>
      <c r="E76" s="119"/>
      <c r="F76" s="88"/>
      <c r="G76" s="255"/>
      <c r="H76" s="88"/>
      <c r="I76" s="148"/>
      <c r="K76" s="151"/>
    </row>
    <row r="77" spans="1:11" ht="59.4" customHeight="1" thickBot="1">
      <c r="A77" s="3" t="s">
        <v>238</v>
      </c>
      <c r="B77" s="29" t="s">
        <v>29</v>
      </c>
      <c r="C77" s="121"/>
      <c r="D77" s="31" t="s">
        <v>117</v>
      </c>
      <c r="E77" s="32"/>
      <c r="F77" s="35">
        <f>F78+F80+F81+F84+F82+F87+F88</f>
        <v>1183100</v>
      </c>
      <c r="G77" s="272" t="s">
        <v>239</v>
      </c>
      <c r="H77" s="33">
        <f>H78+H80+H81+H82+H84+H87+H88</f>
        <v>1183087.1400000001</v>
      </c>
      <c r="I77" s="152">
        <f>(H77/F77)*100</f>
        <v>99.998913025103548</v>
      </c>
    </row>
    <row r="78" spans="1:11" ht="52.8">
      <c r="A78" s="122" t="s">
        <v>165</v>
      </c>
      <c r="B78" s="12">
        <v>903</v>
      </c>
      <c r="C78" s="123" t="s">
        <v>45</v>
      </c>
      <c r="D78" s="124" t="s">
        <v>118</v>
      </c>
      <c r="E78" s="125">
        <v>244</v>
      </c>
      <c r="F78" s="126">
        <f>F79</f>
        <v>329300</v>
      </c>
      <c r="G78" s="273"/>
      <c r="H78" s="16">
        <f>H79</f>
        <v>329297.14</v>
      </c>
      <c r="I78" s="153">
        <v>0</v>
      </c>
    </row>
    <row r="79" spans="1:11">
      <c r="A79" s="17" t="s">
        <v>114</v>
      </c>
      <c r="B79" s="37">
        <v>903</v>
      </c>
      <c r="C79" s="15" t="s">
        <v>45</v>
      </c>
      <c r="D79" s="38" t="s">
        <v>213</v>
      </c>
      <c r="E79" s="119">
        <v>244</v>
      </c>
      <c r="F79" s="127">
        <v>329300</v>
      </c>
      <c r="G79" s="273"/>
      <c r="H79" s="16">
        <v>329297.14</v>
      </c>
      <c r="I79" s="82">
        <v>0</v>
      </c>
    </row>
    <row r="80" spans="1:11" ht="26.4">
      <c r="A80" s="238" t="s">
        <v>120</v>
      </c>
      <c r="B80" s="119">
        <v>903</v>
      </c>
      <c r="C80" s="120" t="s">
        <v>45</v>
      </c>
      <c r="D80" s="38" t="s">
        <v>58</v>
      </c>
      <c r="E80" s="119">
        <v>244</v>
      </c>
      <c r="F80" s="127">
        <v>60000</v>
      </c>
      <c r="G80" s="273"/>
      <c r="H80" s="16">
        <v>60000</v>
      </c>
      <c r="I80" s="82">
        <v>0</v>
      </c>
    </row>
    <row r="81" spans="1:9" ht="26.4">
      <c r="A81" s="128" t="s">
        <v>121</v>
      </c>
      <c r="B81" s="232">
        <v>903</v>
      </c>
      <c r="C81" s="15" t="s">
        <v>45</v>
      </c>
      <c r="D81" s="38" t="s">
        <v>59</v>
      </c>
      <c r="E81" s="232">
        <v>244</v>
      </c>
      <c r="F81" s="129">
        <v>10000</v>
      </c>
      <c r="G81" s="273"/>
      <c r="H81" s="16">
        <v>9990</v>
      </c>
      <c r="I81" s="153"/>
    </row>
    <row r="82" spans="1:9" ht="52.8">
      <c r="A82" s="130" t="s">
        <v>165</v>
      </c>
      <c r="B82" s="232">
        <v>903</v>
      </c>
      <c r="C82" s="15" t="s">
        <v>45</v>
      </c>
      <c r="D82" s="38" t="s">
        <v>193</v>
      </c>
      <c r="E82" s="119">
        <v>200</v>
      </c>
      <c r="F82" s="127">
        <f>F83</f>
        <v>783800</v>
      </c>
      <c r="G82" s="131"/>
      <c r="H82" s="16">
        <f>H83</f>
        <v>783800</v>
      </c>
      <c r="I82" s="153"/>
    </row>
    <row r="83" spans="1:9">
      <c r="A83" s="130" t="s">
        <v>194</v>
      </c>
      <c r="B83" s="232">
        <v>903</v>
      </c>
      <c r="C83" s="15" t="s">
        <v>45</v>
      </c>
      <c r="D83" s="38" t="s">
        <v>119</v>
      </c>
      <c r="E83" s="119">
        <v>244</v>
      </c>
      <c r="F83" s="127">
        <v>783800</v>
      </c>
      <c r="G83" s="131"/>
      <c r="H83" s="16">
        <v>783800</v>
      </c>
      <c r="I83" s="153"/>
    </row>
    <row r="84" spans="1:9">
      <c r="A84" s="132" t="s">
        <v>195</v>
      </c>
      <c r="B84" s="232">
        <v>903</v>
      </c>
      <c r="C84" s="15" t="s">
        <v>45</v>
      </c>
      <c r="D84" s="38" t="s">
        <v>160</v>
      </c>
      <c r="E84" s="119">
        <v>244</v>
      </c>
      <c r="F84" s="127">
        <f>F85+F86</f>
        <v>0</v>
      </c>
      <c r="G84" s="131"/>
      <c r="H84" s="16">
        <f>H85+H86</f>
        <v>0</v>
      </c>
      <c r="I84" s="153"/>
    </row>
    <row r="85" spans="1:9" ht="52.8">
      <c r="A85" s="238" t="s">
        <v>161</v>
      </c>
      <c r="B85" s="119">
        <v>903</v>
      </c>
      <c r="C85" s="120" t="s">
        <v>45</v>
      </c>
      <c r="D85" s="38" t="s">
        <v>162</v>
      </c>
      <c r="E85" s="119">
        <v>244</v>
      </c>
      <c r="F85" s="127"/>
      <c r="G85" s="131"/>
      <c r="H85" s="16"/>
      <c r="I85" s="82">
        <v>0</v>
      </c>
    </row>
    <row r="86" spans="1:9" ht="52.8">
      <c r="A86" s="128" t="s">
        <v>163</v>
      </c>
      <c r="B86" s="232">
        <v>903</v>
      </c>
      <c r="C86" s="15" t="s">
        <v>45</v>
      </c>
      <c r="D86" s="38" t="s">
        <v>164</v>
      </c>
      <c r="E86" s="232">
        <v>244</v>
      </c>
      <c r="F86" s="129"/>
      <c r="G86" s="131"/>
      <c r="H86" s="16"/>
      <c r="I86" s="153"/>
    </row>
    <row r="87" spans="1:9" ht="52.8">
      <c r="A87" s="128" t="s">
        <v>199</v>
      </c>
      <c r="B87" s="232">
        <v>903</v>
      </c>
      <c r="C87" s="15" t="s">
        <v>45</v>
      </c>
      <c r="D87" s="38" t="s">
        <v>200</v>
      </c>
      <c r="E87" s="232">
        <v>414</v>
      </c>
      <c r="F87" s="129"/>
      <c r="G87" s="131"/>
      <c r="H87" s="16"/>
      <c r="I87" s="153"/>
    </row>
    <row r="88" spans="1:9" ht="52.8">
      <c r="A88" s="128" t="s">
        <v>199</v>
      </c>
      <c r="B88" s="232">
        <v>903</v>
      </c>
      <c r="C88" s="15" t="s">
        <v>45</v>
      </c>
      <c r="D88" s="38" t="s">
        <v>203</v>
      </c>
      <c r="E88" s="232">
        <v>244</v>
      </c>
      <c r="F88" s="129"/>
      <c r="G88" s="131"/>
      <c r="H88" s="16"/>
      <c r="I88" s="153"/>
    </row>
    <row r="89" spans="1:9" ht="15" thickBot="1"/>
    <row r="90" spans="1:9" ht="64.5" customHeight="1" thickBot="1">
      <c r="A90" s="3" t="s">
        <v>240</v>
      </c>
      <c r="B90" s="29" t="s">
        <v>29</v>
      </c>
      <c r="C90" s="32"/>
      <c r="D90" s="115">
        <v>11</v>
      </c>
      <c r="E90" s="32"/>
      <c r="F90" s="35">
        <f>F91+F105</f>
        <v>108862507.34999999</v>
      </c>
      <c r="G90" s="218" t="s">
        <v>241</v>
      </c>
      <c r="H90" s="33">
        <f>H91+H105+H97</f>
        <v>107598753.03</v>
      </c>
      <c r="I90" s="153">
        <f t="shared" ref="I90:I92" si="7">H90/F90*100</f>
        <v>98.839128042552844</v>
      </c>
    </row>
    <row r="91" spans="1:9" ht="26.4">
      <c r="A91" s="9" t="s">
        <v>60</v>
      </c>
      <c r="B91" s="12">
        <v>903</v>
      </c>
      <c r="C91" s="12">
        <v>503</v>
      </c>
      <c r="D91" s="80">
        <v>1110000000</v>
      </c>
      <c r="E91" s="12"/>
      <c r="F91" s="133">
        <f>SUM(F92:F97)</f>
        <v>22538274.350000001</v>
      </c>
      <c r="G91" s="134"/>
      <c r="H91" s="135">
        <f>H92+H94+H96+H93</f>
        <v>20730711.5</v>
      </c>
      <c r="I91" s="153">
        <f t="shared" si="7"/>
        <v>91.980029961788077</v>
      </c>
    </row>
    <row r="92" spans="1:9" ht="14.4" customHeight="1">
      <c r="A92" s="238" t="s">
        <v>61</v>
      </c>
      <c r="B92" s="21">
        <v>903</v>
      </c>
      <c r="C92" s="15" t="s">
        <v>62</v>
      </c>
      <c r="D92" s="232">
        <v>1110120300</v>
      </c>
      <c r="E92" s="232">
        <v>247</v>
      </c>
      <c r="F92" s="136">
        <v>16080500</v>
      </c>
      <c r="G92" s="134"/>
      <c r="H92" s="137">
        <v>16080481.25</v>
      </c>
      <c r="I92" s="153">
        <f t="shared" si="7"/>
        <v>99.999883399148032</v>
      </c>
    </row>
    <row r="93" spans="1:9">
      <c r="A93" s="239"/>
      <c r="B93" s="21">
        <v>903</v>
      </c>
      <c r="C93" s="15" t="s">
        <v>62</v>
      </c>
      <c r="D93" s="232">
        <v>1110120300</v>
      </c>
      <c r="E93" s="232">
        <v>853</v>
      </c>
      <c r="F93" s="136"/>
      <c r="G93" s="134"/>
      <c r="H93" s="137"/>
      <c r="I93" s="153"/>
    </row>
    <row r="94" spans="1:9" ht="28.95" customHeight="1">
      <c r="A94" s="139" t="s">
        <v>122</v>
      </c>
      <c r="B94" s="21">
        <v>903</v>
      </c>
      <c r="C94" s="15" t="s">
        <v>62</v>
      </c>
      <c r="D94" s="232">
        <v>1110120310</v>
      </c>
      <c r="E94" s="232">
        <v>244</v>
      </c>
      <c r="F94" s="136">
        <v>2742000</v>
      </c>
      <c r="G94" s="134"/>
      <c r="H94" s="137">
        <v>2741930.55</v>
      </c>
      <c r="I94" s="153">
        <f>H94/F94*100</f>
        <v>99.997467177242882</v>
      </c>
    </row>
    <row r="95" spans="1:9" ht="39.6">
      <c r="A95" s="140" t="s">
        <v>123</v>
      </c>
      <c r="B95" s="21">
        <v>903</v>
      </c>
      <c r="C95" s="15" t="s">
        <v>62</v>
      </c>
      <c r="D95" s="232">
        <v>1110120330</v>
      </c>
      <c r="E95" s="232">
        <v>244</v>
      </c>
      <c r="F95" s="136">
        <v>0</v>
      </c>
      <c r="G95" s="134"/>
      <c r="H95" s="137"/>
      <c r="I95" s="91"/>
    </row>
    <row r="96" spans="1:9" ht="52.8">
      <c r="A96" s="140" t="s">
        <v>169</v>
      </c>
      <c r="B96" s="21">
        <v>903</v>
      </c>
      <c r="C96" s="15" t="s">
        <v>62</v>
      </c>
      <c r="D96" s="232">
        <v>1110120340</v>
      </c>
      <c r="E96" s="232">
        <v>247</v>
      </c>
      <c r="F96" s="136">
        <v>1952774.35</v>
      </c>
      <c r="G96" s="134"/>
      <c r="H96" s="137">
        <v>1908299.7</v>
      </c>
      <c r="I96" s="91"/>
    </row>
    <row r="97" spans="1:9" ht="26.4">
      <c r="A97" s="9" t="s">
        <v>63</v>
      </c>
      <c r="B97" s="21">
        <v>903</v>
      </c>
      <c r="C97" s="123" t="s">
        <v>62</v>
      </c>
      <c r="D97" s="83">
        <v>1120000000</v>
      </c>
      <c r="E97" s="141"/>
      <c r="F97" s="142">
        <f>SUM(F98:F104)</f>
        <v>1763000</v>
      </c>
      <c r="G97" s="134"/>
      <c r="H97" s="143">
        <f>SUM(H98:H104)</f>
        <v>1762942.82</v>
      </c>
      <c r="I97" s="93">
        <f t="shared" ref="I97:I100" si="8">(H97/F97)*100</f>
        <v>99.996756664775958</v>
      </c>
    </row>
    <row r="98" spans="1:9">
      <c r="A98" s="18" t="s">
        <v>124</v>
      </c>
      <c r="B98" s="232">
        <v>903</v>
      </c>
      <c r="C98" s="15" t="s">
        <v>62</v>
      </c>
      <c r="D98" s="232">
        <v>1120120330</v>
      </c>
      <c r="E98" s="232">
        <v>244</v>
      </c>
      <c r="F98" s="136">
        <v>1054200</v>
      </c>
      <c r="G98" s="134"/>
      <c r="H98" s="144">
        <f>110000+331056+35000+260000+318125</f>
        <v>1054181</v>
      </c>
      <c r="I98" s="91">
        <f t="shared" si="8"/>
        <v>99.998197685448687</v>
      </c>
    </row>
    <row r="99" spans="1:9" ht="26.4">
      <c r="A99" s="17" t="s">
        <v>125</v>
      </c>
      <c r="B99" s="232">
        <v>903</v>
      </c>
      <c r="C99" s="15" t="s">
        <v>62</v>
      </c>
      <c r="D99" s="232">
        <v>1120120330</v>
      </c>
      <c r="E99" s="232">
        <v>244</v>
      </c>
      <c r="F99" s="136">
        <v>300000</v>
      </c>
      <c r="G99" s="134"/>
      <c r="H99" s="144">
        <v>300000</v>
      </c>
      <c r="I99" s="91">
        <f t="shared" si="8"/>
        <v>100</v>
      </c>
    </row>
    <row r="100" spans="1:9">
      <c r="A100" s="17" t="s">
        <v>126</v>
      </c>
      <c r="B100" s="232">
        <v>903</v>
      </c>
      <c r="C100" s="15" t="s">
        <v>62</v>
      </c>
      <c r="D100" s="232">
        <v>1120120330</v>
      </c>
      <c r="E100" s="232">
        <v>244</v>
      </c>
      <c r="F100" s="136">
        <v>49300</v>
      </c>
      <c r="G100" s="134"/>
      <c r="H100" s="144">
        <v>49261.82</v>
      </c>
      <c r="I100" s="154">
        <f t="shared" si="8"/>
        <v>99.922555780933067</v>
      </c>
    </row>
    <row r="101" spans="1:9">
      <c r="A101" s="17" t="s">
        <v>218</v>
      </c>
      <c r="B101" s="232">
        <v>903</v>
      </c>
      <c r="C101" s="15" t="s">
        <v>62</v>
      </c>
      <c r="D101" s="232">
        <v>1120120330</v>
      </c>
      <c r="E101" s="232">
        <v>244</v>
      </c>
      <c r="F101" s="136">
        <v>20000</v>
      </c>
      <c r="G101" s="134"/>
      <c r="H101" s="144">
        <v>20000</v>
      </c>
      <c r="I101" s="154">
        <v>0</v>
      </c>
    </row>
    <row r="102" spans="1:9">
      <c r="A102" s="17" t="s">
        <v>127</v>
      </c>
      <c r="B102" s="232">
        <v>903</v>
      </c>
      <c r="C102" s="15" t="s">
        <v>62</v>
      </c>
      <c r="D102" s="232">
        <v>1120120330</v>
      </c>
      <c r="E102" s="232">
        <v>244</v>
      </c>
      <c r="F102" s="136">
        <v>300000</v>
      </c>
      <c r="G102" s="134"/>
      <c r="H102" s="144">
        <v>300000</v>
      </c>
      <c r="I102" s="154">
        <f t="shared" ref="I102:I112" si="9">(H102/F102)*100</f>
        <v>100</v>
      </c>
    </row>
    <row r="103" spans="1:9">
      <c r="A103" s="17" t="s">
        <v>128</v>
      </c>
      <c r="B103" s="232">
        <v>903</v>
      </c>
      <c r="C103" s="15" t="s">
        <v>62</v>
      </c>
      <c r="D103" s="232">
        <v>1120120330</v>
      </c>
      <c r="E103" s="232">
        <v>244</v>
      </c>
      <c r="F103" s="136"/>
      <c r="G103" s="134"/>
      <c r="H103" s="144"/>
      <c r="I103" s="154">
        <v>0</v>
      </c>
    </row>
    <row r="104" spans="1:9" ht="15.6" customHeight="1">
      <c r="A104" s="17" t="s">
        <v>129</v>
      </c>
      <c r="B104" s="232">
        <v>903</v>
      </c>
      <c r="C104" s="15" t="s">
        <v>62</v>
      </c>
      <c r="D104" s="232">
        <v>1120120350</v>
      </c>
      <c r="E104" s="232">
        <v>350</v>
      </c>
      <c r="F104" s="136">
        <v>39500</v>
      </c>
      <c r="G104" s="134"/>
      <c r="H104" s="144">
        <v>39500</v>
      </c>
      <c r="I104" s="154">
        <f t="shared" si="9"/>
        <v>100</v>
      </c>
    </row>
    <row r="105" spans="1:9" ht="26.4">
      <c r="A105" s="9" t="s">
        <v>64</v>
      </c>
      <c r="B105" s="80">
        <v>903</v>
      </c>
      <c r="C105" s="116"/>
      <c r="D105" s="80">
        <v>1130000000</v>
      </c>
      <c r="E105" s="12"/>
      <c r="F105" s="133">
        <f>SUM(F106:F130)</f>
        <v>86324233</v>
      </c>
      <c r="G105" s="134"/>
      <c r="H105" s="145">
        <f>SUM(H106:H130)</f>
        <v>85105098.710000008</v>
      </c>
      <c r="I105" s="93">
        <f t="shared" si="9"/>
        <v>98.587726473051902</v>
      </c>
    </row>
    <row r="106" spans="1:9" ht="39.6">
      <c r="A106" s="17" t="s">
        <v>130</v>
      </c>
      <c r="B106" s="232">
        <v>903</v>
      </c>
      <c r="C106" s="15" t="s">
        <v>49</v>
      </c>
      <c r="D106" s="232">
        <v>1130120230</v>
      </c>
      <c r="E106" s="232">
        <v>244</v>
      </c>
      <c r="F106" s="138">
        <v>1451952</v>
      </c>
      <c r="G106" s="134"/>
      <c r="H106" s="144">
        <v>1451939.09</v>
      </c>
      <c r="I106" s="153">
        <f t="shared" si="9"/>
        <v>99.999110852149386</v>
      </c>
    </row>
    <row r="107" spans="1:9" ht="26.4">
      <c r="A107" s="17" t="s">
        <v>131</v>
      </c>
      <c r="B107" s="232">
        <v>903</v>
      </c>
      <c r="C107" s="15" t="s">
        <v>49</v>
      </c>
      <c r="D107" s="232">
        <v>1130220240</v>
      </c>
      <c r="E107" s="232">
        <v>244</v>
      </c>
      <c r="F107" s="138">
        <v>4297200</v>
      </c>
      <c r="G107" s="134"/>
      <c r="H107" s="144">
        <v>4297112.92</v>
      </c>
      <c r="I107" s="153">
        <f t="shared" si="9"/>
        <v>99.997973564181336</v>
      </c>
    </row>
    <row r="108" spans="1:9" ht="26.4">
      <c r="A108" s="17" t="s">
        <v>132</v>
      </c>
      <c r="B108" s="232">
        <v>903</v>
      </c>
      <c r="C108" s="15" t="s">
        <v>49</v>
      </c>
      <c r="D108" s="232">
        <v>1130320250</v>
      </c>
      <c r="E108" s="232">
        <v>247</v>
      </c>
      <c r="F108" s="138">
        <v>3700</v>
      </c>
      <c r="G108" s="134"/>
      <c r="H108" s="144">
        <v>3639.5</v>
      </c>
      <c r="I108" s="153">
        <f t="shared" si="9"/>
        <v>98.36486486486487</v>
      </c>
    </row>
    <row r="109" spans="1:9" ht="26.4">
      <c r="A109" s="17" t="s">
        <v>132</v>
      </c>
      <c r="B109" s="232">
        <v>903</v>
      </c>
      <c r="C109" s="15" t="s">
        <v>49</v>
      </c>
      <c r="D109" s="232">
        <v>1130320250</v>
      </c>
      <c r="E109" s="232">
        <v>244</v>
      </c>
      <c r="F109" s="138">
        <v>0</v>
      </c>
      <c r="G109" s="134"/>
      <c r="H109" s="144">
        <v>0</v>
      </c>
      <c r="I109" s="153" t="e">
        <f t="shared" si="9"/>
        <v>#DIV/0!</v>
      </c>
    </row>
    <row r="110" spans="1:9" ht="39.6">
      <c r="A110" s="146" t="s">
        <v>196</v>
      </c>
      <c r="B110" s="232">
        <v>903</v>
      </c>
      <c r="C110" s="15" t="s">
        <v>49</v>
      </c>
      <c r="D110" s="232">
        <v>1130420260</v>
      </c>
      <c r="E110" s="232">
        <v>243</v>
      </c>
      <c r="F110" s="138"/>
      <c r="G110" s="134"/>
      <c r="H110" s="144"/>
      <c r="I110" s="153">
        <v>0</v>
      </c>
    </row>
    <row r="111" spans="1:9" ht="26.4">
      <c r="A111" s="146" t="s">
        <v>202</v>
      </c>
      <c r="B111" s="232">
        <v>903</v>
      </c>
      <c r="C111" s="15" t="s">
        <v>49</v>
      </c>
      <c r="D111" s="232">
        <v>1130420270</v>
      </c>
      <c r="E111" s="232">
        <v>811</v>
      </c>
      <c r="F111" s="138">
        <v>0</v>
      </c>
      <c r="G111" s="134"/>
      <c r="H111" s="144"/>
      <c r="I111" s="153" t="e">
        <f t="shared" si="9"/>
        <v>#DIV/0!</v>
      </c>
    </row>
    <row r="112" spans="1:9" ht="26.4">
      <c r="A112" s="17" t="s">
        <v>187</v>
      </c>
      <c r="B112" s="232">
        <v>903</v>
      </c>
      <c r="C112" s="15" t="s">
        <v>62</v>
      </c>
      <c r="D112" s="70">
        <v>1130420360</v>
      </c>
      <c r="E112" s="232">
        <v>244</v>
      </c>
      <c r="F112" s="136">
        <v>0</v>
      </c>
      <c r="G112" s="134"/>
      <c r="H112" s="144"/>
      <c r="I112" s="91" t="e">
        <f t="shared" si="9"/>
        <v>#DIV/0!</v>
      </c>
    </row>
    <row r="113" spans="1:9" ht="18.600000000000001" customHeight="1">
      <c r="A113" s="17" t="s">
        <v>219</v>
      </c>
      <c r="B113" s="232">
        <v>903</v>
      </c>
      <c r="C113" s="15" t="s">
        <v>62</v>
      </c>
      <c r="D113" s="232">
        <v>1130420360</v>
      </c>
      <c r="E113" s="232">
        <v>244</v>
      </c>
      <c r="F113" s="136">
        <v>0</v>
      </c>
      <c r="G113" s="134"/>
      <c r="H113" s="144"/>
      <c r="I113" s="91"/>
    </row>
    <row r="114" spans="1:9">
      <c r="A114" s="140" t="s">
        <v>134</v>
      </c>
      <c r="B114" s="232">
        <v>903</v>
      </c>
      <c r="C114" s="15" t="s">
        <v>62</v>
      </c>
      <c r="D114" s="232">
        <v>1130420360</v>
      </c>
      <c r="E114" s="232">
        <v>244</v>
      </c>
      <c r="F114" s="136">
        <v>0</v>
      </c>
      <c r="G114" s="134"/>
      <c r="H114" s="144"/>
      <c r="I114" s="91" t="e">
        <f t="shared" ref="I114:I117" si="10">(H114/F114)*100</f>
        <v>#DIV/0!</v>
      </c>
    </row>
    <row r="115" spans="1:9">
      <c r="A115" s="140" t="s">
        <v>135</v>
      </c>
      <c r="B115" s="232">
        <v>903</v>
      </c>
      <c r="C115" s="15" t="s">
        <v>62</v>
      </c>
      <c r="D115" s="232">
        <v>1130420360</v>
      </c>
      <c r="E115" s="232">
        <v>244</v>
      </c>
      <c r="F115" s="136">
        <v>1477900</v>
      </c>
      <c r="G115" s="134"/>
      <c r="H115" s="144">
        <f>499433.01+50409.54+927997.21</f>
        <v>1477839.76</v>
      </c>
      <c r="I115" s="91">
        <f t="shared" si="10"/>
        <v>99.995923946139797</v>
      </c>
    </row>
    <row r="116" spans="1:9">
      <c r="A116" s="17" t="s">
        <v>136</v>
      </c>
      <c r="B116" s="232">
        <v>903</v>
      </c>
      <c r="C116" s="15" t="s">
        <v>62</v>
      </c>
      <c r="D116" s="232">
        <v>1130420360</v>
      </c>
      <c r="E116" s="232">
        <v>244</v>
      </c>
      <c r="F116" s="136">
        <v>370000</v>
      </c>
      <c r="G116" s="134"/>
      <c r="H116" s="144">
        <f>100000+85000+185000</f>
        <v>370000</v>
      </c>
      <c r="I116" s="91">
        <f t="shared" si="10"/>
        <v>100</v>
      </c>
    </row>
    <row r="117" spans="1:9">
      <c r="A117" s="17" t="s">
        <v>137</v>
      </c>
      <c r="B117" s="232">
        <v>903</v>
      </c>
      <c r="C117" s="15" t="s">
        <v>62</v>
      </c>
      <c r="D117" s="232">
        <v>1130420360</v>
      </c>
      <c r="E117" s="232">
        <v>244</v>
      </c>
      <c r="F117" s="136">
        <v>300000</v>
      </c>
      <c r="G117" s="134"/>
      <c r="H117" s="144">
        <f>78065.8+221919.88</f>
        <v>299985.68</v>
      </c>
      <c r="I117" s="91">
        <f t="shared" si="10"/>
        <v>99.995226666666653</v>
      </c>
    </row>
    <row r="118" spans="1:9" ht="39.6">
      <c r="A118" s="128" t="s">
        <v>204</v>
      </c>
      <c r="B118" s="232">
        <v>903</v>
      </c>
      <c r="C118" s="15" t="s">
        <v>45</v>
      </c>
      <c r="D118" s="38" t="s">
        <v>205</v>
      </c>
      <c r="E118" s="232">
        <v>247</v>
      </c>
      <c r="F118" s="129">
        <v>41200</v>
      </c>
      <c r="G118" s="14"/>
      <c r="H118" s="16">
        <v>31514.83</v>
      </c>
      <c r="I118" s="153"/>
    </row>
    <row r="119" spans="1:9" ht="39.6">
      <c r="A119" s="128" t="s">
        <v>206</v>
      </c>
      <c r="B119" s="232">
        <v>903</v>
      </c>
      <c r="C119" s="15" t="s">
        <v>45</v>
      </c>
      <c r="D119" s="38" t="s">
        <v>214</v>
      </c>
      <c r="E119" s="232">
        <v>244</v>
      </c>
      <c r="F119" s="129">
        <f>60000+20000</f>
        <v>80000</v>
      </c>
      <c r="G119" s="14"/>
      <c r="H119" s="16">
        <v>80000</v>
      </c>
      <c r="I119" s="153"/>
    </row>
    <row r="120" spans="1:9" ht="26.4">
      <c r="A120" s="215" t="s">
        <v>215</v>
      </c>
      <c r="B120" s="232">
        <v>903</v>
      </c>
      <c r="C120" s="15" t="s">
        <v>45</v>
      </c>
      <c r="D120" s="38" t="s">
        <v>216</v>
      </c>
      <c r="E120" s="232">
        <v>244</v>
      </c>
      <c r="F120" s="216">
        <v>0</v>
      </c>
      <c r="G120" s="14"/>
      <c r="H120" s="217"/>
      <c r="I120" s="153"/>
    </row>
    <row r="121" spans="1:9">
      <c r="A121" s="17" t="s">
        <v>133</v>
      </c>
      <c r="B121" s="232">
        <v>903</v>
      </c>
      <c r="C121" s="15" t="s">
        <v>45</v>
      </c>
      <c r="D121" s="232">
        <v>1130520290</v>
      </c>
      <c r="E121" s="232">
        <v>811</v>
      </c>
      <c r="F121" s="147">
        <v>3566400</v>
      </c>
      <c r="G121" s="14"/>
      <c r="H121" s="144">
        <v>3298710.24</v>
      </c>
      <c r="I121" s="153">
        <f t="shared" ref="I121:I129" si="11">(H121/F121)*100</f>
        <v>92.494118438761788</v>
      </c>
    </row>
    <row r="122" spans="1:9" ht="26.4">
      <c r="A122" s="17" t="s">
        <v>138</v>
      </c>
      <c r="B122" s="232">
        <v>903</v>
      </c>
      <c r="C122" s="15" t="s">
        <v>62</v>
      </c>
      <c r="D122" s="232">
        <v>1130420370</v>
      </c>
      <c r="E122" s="232">
        <v>811</v>
      </c>
      <c r="F122" s="136">
        <v>482600</v>
      </c>
      <c r="G122" s="134"/>
      <c r="H122" s="144">
        <v>482580</v>
      </c>
      <c r="I122" s="91">
        <f t="shared" si="11"/>
        <v>99.995855781185256</v>
      </c>
    </row>
    <row r="123" spans="1:9" ht="14.4" customHeight="1">
      <c r="A123" s="155" t="s">
        <v>139</v>
      </c>
      <c r="B123" s="156">
        <v>15827</v>
      </c>
      <c r="C123" s="15" t="s">
        <v>65</v>
      </c>
      <c r="D123" s="232">
        <v>1130600590</v>
      </c>
      <c r="E123" s="232">
        <v>111</v>
      </c>
      <c r="F123" s="157">
        <v>40281900</v>
      </c>
      <c r="G123" s="134"/>
      <c r="H123" s="144">
        <v>40281830.490000002</v>
      </c>
      <c r="I123" s="91">
        <f t="shared" si="11"/>
        <v>99.999827441108792</v>
      </c>
    </row>
    <row r="124" spans="1:9">
      <c r="A124" s="158"/>
      <c r="B124" s="232">
        <v>903</v>
      </c>
      <c r="C124" s="15" t="s">
        <v>65</v>
      </c>
      <c r="D124" s="232">
        <v>1130600590</v>
      </c>
      <c r="E124" s="232">
        <v>112</v>
      </c>
      <c r="F124" s="138"/>
      <c r="G124" s="134"/>
      <c r="H124" s="144"/>
      <c r="I124" s="91">
        <v>0</v>
      </c>
    </row>
    <row r="125" spans="1:9" ht="14.25" customHeight="1">
      <c r="A125" s="158"/>
      <c r="B125" s="232">
        <v>903</v>
      </c>
      <c r="C125" s="15" t="s">
        <v>65</v>
      </c>
      <c r="D125" s="232">
        <v>1130600590</v>
      </c>
      <c r="E125" s="232">
        <v>119</v>
      </c>
      <c r="F125" s="138">
        <v>11246900</v>
      </c>
      <c r="G125" s="134"/>
      <c r="H125" s="144">
        <v>11245200.630000001</v>
      </c>
      <c r="I125" s="91">
        <f t="shared" si="11"/>
        <v>99.984890325334092</v>
      </c>
    </row>
    <row r="126" spans="1:9">
      <c r="A126" s="158"/>
      <c r="B126" s="232">
        <v>903</v>
      </c>
      <c r="C126" s="15" t="s">
        <v>65</v>
      </c>
      <c r="D126" s="232">
        <v>1130600590</v>
      </c>
      <c r="E126" s="232">
        <v>244</v>
      </c>
      <c r="F126" s="138">
        <v>18575600</v>
      </c>
      <c r="G126" s="134"/>
      <c r="H126" s="144">
        <v>17709090.34</v>
      </c>
      <c r="I126" s="91">
        <f t="shared" si="11"/>
        <v>95.335226533732424</v>
      </c>
    </row>
    <row r="127" spans="1:9">
      <c r="A127" s="158"/>
      <c r="B127" s="232">
        <v>903</v>
      </c>
      <c r="C127" s="15" t="s">
        <v>65</v>
      </c>
      <c r="D127" s="232">
        <v>1130600590</v>
      </c>
      <c r="E127" s="232">
        <v>247</v>
      </c>
      <c r="F127" s="138">
        <v>845600</v>
      </c>
      <c r="G127" s="134"/>
      <c r="H127" s="144">
        <v>797613.87</v>
      </c>
      <c r="I127" s="91">
        <f t="shared" si="11"/>
        <v>94.325197492904451</v>
      </c>
    </row>
    <row r="128" spans="1:9">
      <c r="A128" s="158"/>
      <c r="B128" s="232">
        <v>903</v>
      </c>
      <c r="C128" s="15" t="s">
        <v>65</v>
      </c>
      <c r="D128" s="232">
        <v>1130600590</v>
      </c>
      <c r="E128" s="232">
        <v>851</v>
      </c>
      <c r="F128" s="136">
        <v>3212081</v>
      </c>
      <c r="G128" s="134"/>
      <c r="H128" s="144">
        <v>3212000</v>
      </c>
      <c r="I128" s="91">
        <f t="shared" si="11"/>
        <v>99.9974782703176</v>
      </c>
    </row>
    <row r="129" spans="1:9">
      <c r="A129" s="158"/>
      <c r="B129" s="232">
        <v>903</v>
      </c>
      <c r="C129" s="15" t="s">
        <v>65</v>
      </c>
      <c r="D129" s="232">
        <v>1130600590</v>
      </c>
      <c r="E129" s="232">
        <v>852</v>
      </c>
      <c r="F129" s="136">
        <v>64720</v>
      </c>
      <c r="G129" s="134"/>
      <c r="H129" s="144">
        <v>64720</v>
      </c>
      <c r="I129" s="91">
        <f t="shared" si="11"/>
        <v>100</v>
      </c>
    </row>
    <row r="130" spans="1:9">
      <c r="A130" s="158"/>
      <c r="B130" s="232">
        <v>903</v>
      </c>
      <c r="C130" s="15" t="s">
        <v>65</v>
      </c>
      <c r="D130" s="232">
        <v>1130600590</v>
      </c>
      <c r="E130" s="232">
        <v>853</v>
      </c>
      <c r="F130" s="138">
        <v>26480</v>
      </c>
      <c r="G130" s="134"/>
      <c r="H130" s="144">
        <v>1321.36</v>
      </c>
      <c r="I130" s="91">
        <v>0</v>
      </c>
    </row>
    <row r="131" spans="1:9" ht="15" thickBot="1">
      <c r="A131" s="159"/>
      <c r="B131" s="25"/>
      <c r="C131" s="26"/>
      <c r="D131" s="25"/>
      <c r="E131" s="25"/>
      <c r="F131" s="138"/>
      <c r="G131" s="160"/>
      <c r="H131" s="161"/>
      <c r="I131" s="94"/>
    </row>
    <row r="132" spans="1:9" ht="26.4" customHeight="1" thickBot="1">
      <c r="A132" s="219" t="s">
        <v>242</v>
      </c>
      <c r="B132" s="29" t="s">
        <v>29</v>
      </c>
      <c r="C132" s="30" t="s">
        <v>68</v>
      </c>
      <c r="D132" s="31" t="s">
        <v>140</v>
      </c>
      <c r="E132" s="32"/>
      <c r="F132" s="33">
        <f>F133+F146</f>
        <v>18303588.859999999</v>
      </c>
      <c r="G132" s="266" t="s">
        <v>243</v>
      </c>
      <c r="H132" s="33">
        <f>H133+H146</f>
        <v>18303588.859999999</v>
      </c>
      <c r="I132" s="95">
        <f t="shared" ref="I132:I135" si="12">(H132/F132)*100</f>
        <v>100</v>
      </c>
    </row>
    <row r="133" spans="1:9">
      <c r="A133" s="9" t="s">
        <v>66</v>
      </c>
      <c r="B133" s="80">
        <v>903</v>
      </c>
      <c r="C133" s="37"/>
      <c r="D133" s="81" t="s">
        <v>67</v>
      </c>
      <c r="E133" s="37"/>
      <c r="F133" s="133">
        <f>F134+F135+F136+F137+F141+F140+F142+F138+F139</f>
        <v>4049215.08</v>
      </c>
      <c r="G133" s="267"/>
      <c r="H133" s="162">
        <f>SUM(H134:H142)</f>
        <v>4049215.08</v>
      </c>
      <c r="I133" s="202">
        <f t="shared" si="12"/>
        <v>100</v>
      </c>
    </row>
    <row r="134" spans="1:9" ht="26.4">
      <c r="A134" s="17" t="s">
        <v>141</v>
      </c>
      <c r="B134" s="21">
        <v>903</v>
      </c>
      <c r="C134" s="15" t="s">
        <v>68</v>
      </c>
      <c r="D134" s="15" t="s">
        <v>69</v>
      </c>
      <c r="E134" s="232">
        <v>611</v>
      </c>
      <c r="F134" s="138">
        <v>1357621.08</v>
      </c>
      <c r="G134" s="267"/>
      <c r="H134" s="16">
        <v>1357621.08</v>
      </c>
      <c r="I134" s="91">
        <f t="shared" si="12"/>
        <v>100</v>
      </c>
    </row>
    <row r="135" spans="1:9" ht="26.4">
      <c r="A135" s="17" t="s">
        <v>141</v>
      </c>
      <c r="B135" s="21">
        <v>903</v>
      </c>
      <c r="C135" s="15" t="s">
        <v>68</v>
      </c>
      <c r="D135" s="15" t="s">
        <v>252</v>
      </c>
      <c r="E135" s="232">
        <v>540</v>
      </c>
      <c r="F135" s="138">
        <v>1254894</v>
      </c>
      <c r="G135" s="267"/>
      <c r="H135" s="16">
        <v>1254894</v>
      </c>
      <c r="I135" s="91">
        <f t="shared" si="12"/>
        <v>100</v>
      </c>
    </row>
    <row r="136" spans="1:9" ht="26.4">
      <c r="A136" s="17" t="s">
        <v>70</v>
      </c>
      <c r="B136" s="21">
        <v>903</v>
      </c>
      <c r="C136" s="15" t="s">
        <v>68</v>
      </c>
      <c r="D136" s="15" t="s">
        <v>71</v>
      </c>
      <c r="E136" s="232">
        <v>611</v>
      </c>
      <c r="F136" s="138">
        <v>572049</v>
      </c>
      <c r="G136" s="267"/>
      <c r="H136" s="16">
        <v>572049</v>
      </c>
      <c r="I136" s="91">
        <f t="shared" ref="I136:I144" si="13">H136/F136*100</f>
        <v>100</v>
      </c>
    </row>
    <row r="137" spans="1:9" ht="26.4">
      <c r="A137" s="17" t="s">
        <v>70</v>
      </c>
      <c r="B137" s="21">
        <v>903</v>
      </c>
      <c r="C137" s="15" t="s">
        <v>68</v>
      </c>
      <c r="D137" s="15" t="s">
        <v>253</v>
      </c>
      <c r="E137" s="232">
        <v>540</v>
      </c>
      <c r="F137" s="138">
        <v>433151</v>
      </c>
      <c r="G137" s="267"/>
      <c r="H137" s="16">
        <v>433151</v>
      </c>
      <c r="I137" s="91">
        <f t="shared" si="13"/>
        <v>100</v>
      </c>
    </row>
    <row r="138" spans="1:9" ht="26.4">
      <c r="A138" s="17" t="s">
        <v>173</v>
      </c>
      <c r="B138" s="21">
        <v>903</v>
      </c>
      <c r="C138" s="15" t="s">
        <v>68</v>
      </c>
      <c r="D138" s="15" t="s">
        <v>174</v>
      </c>
      <c r="E138" s="232">
        <v>611</v>
      </c>
      <c r="F138" s="163">
        <v>0</v>
      </c>
      <c r="G138" s="267"/>
      <c r="H138" s="16"/>
      <c r="I138" s="91">
        <v>0</v>
      </c>
    </row>
    <row r="139" spans="1:9" ht="26.4">
      <c r="A139" s="17" t="s">
        <v>175</v>
      </c>
      <c r="B139" s="21">
        <v>903</v>
      </c>
      <c r="C139" s="15" t="s">
        <v>68</v>
      </c>
      <c r="D139" s="15" t="s">
        <v>176</v>
      </c>
      <c r="E139" s="232">
        <v>611</v>
      </c>
      <c r="F139" s="163">
        <v>0</v>
      </c>
      <c r="G139" s="267"/>
      <c r="H139" s="16"/>
      <c r="I139" s="91">
        <v>0</v>
      </c>
    </row>
    <row r="140" spans="1:9" ht="26.4">
      <c r="A140" s="17" t="s">
        <v>72</v>
      </c>
      <c r="B140" s="21">
        <v>903</v>
      </c>
      <c r="C140" s="15" t="s">
        <v>68</v>
      </c>
      <c r="D140" s="15" t="s">
        <v>73</v>
      </c>
      <c r="E140" s="232">
        <v>611</v>
      </c>
      <c r="F140" s="138">
        <v>180715</v>
      </c>
      <c r="G140" s="267"/>
      <c r="H140" s="16">
        <v>180715</v>
      </c>
      <c r="I140" s="91">
        <f t="shared" si="13"/>
        <v>100</v>
      </c>
    </row>
    <row r="141" spans="1:9" ht="26.4">
      <c r="A141" s="17" t="s">
        <v>72</v>
      </c>
      <c r="B141" s="21">
        <v>903</v>
      </c>
      <c r="C141" s="15" t="s">
        <v>68</v>
      </c>
      <c r="D141" s="15" t="s">
        <v>254</v>
      </c>
      <c r="E141" s="232">
        <v>540</v>
      </c>
      <c r="F141" s="138">
        <v>136785</v>
      </c>
      <c r="G141" s="267"/>
      <c r="H141" s="16">
        <v>136785</v>
      </c>
      <c r="I141" s="91">
        <f t="shared" si="13"/>
        <v>100</v>
      </c>
    </row>
    <row r="142" spans="1:9" ht="26.4">
      <c r="A142" s="17" t="s">
        <v>167</v>
      </c>
      <c r="B142" s="21">
        <v>903</v>
      </c>
      <c r="C142" s="15" t="s">
        <v>68</v>
      </c>
      <c r="D142" s="15" t="s">
        <v>168</v>
      </c>
      <c r="E142" s="232">
        <v>612</v>
      </c>
      <c r="F142" s="163">
        <f>SUBTOTAL(9,F143:F145)</f>
        <v>114000</v>
      </c>
      <c r="G142" s="267"/>
      <c r="H142" s="16">
        <v>114000</v>
      </c>
      <c r="I142" s="91">
        <f t="shared" si="13"/>
        <v>100</v>
      </c>
    </row>
    <row r="143" spans="1:9">
      <c r="A143" s="17" t="s">
        <v>108</v>
      </c>
      <c r="B143" s="86">
        <v>903</v>
      </c>
      <c r="C143" s="15" t="s">
        <v>68</v>
      </c>
      <c r="D143" s="15" t="s">
        <v>168</v>
      </c>
      <c r="E143" s="232">
        <v>612</v>
      </c>
      <c r="F143" s="88">
        <v>95303.26</v>
      </c>
      <c r="G143" s="267"/>
      <c r="H143" s="87">
        <v>95303.26</v>
      </c>
      <c r="I143" s="111">
        <f t="shared" si="13"/>
        <v>100</v>
      </c>
    </row>
    <row r="144" spans="1:9">
      <c r="A144" s="17" t="s">
        <v>109</v>
      </c>
      <c r="B144" s="86">
        <v>903</v>
      </c>
      <c r="C144" s="15" t="s">
        <v>68</v>
      </c>
      <c r="D144" s="15" t="s">
        <v>168</v>
      </c>
      <c r="E144" s="232">
        <v>612</v>
      </c>
      <c r="F144" s="88">
        <v>12996.74</v>
      </c>
      <c r="G144" s="267"/>
      <c r="H144" s="16">
        <v>12996.74</v>
      </c>
      <c r="I144" s="112">
        <f t="shared" si="13"/>
        <v>100</v>
      </c>
    </row>
    <row r="145" spans="1:9">
      <c r="A145" s="17" t="s">
        <v>53</v>
      </c>
      <c r="B145" s="86">
        <v>903</v>
      </c>
      <c r="C145" s="15" t="s">
        <v>68</v>
      </c>
      <c r="D145" s="15" t="s">
        <v>168</v>
      </c>
      <c r="E145" s="232">
        <v>612</v>
      </c>
      <c r="F145" s="88">
        <v>5700</v>
      </c>
      <c r="G145" s="267"/>
      <c r="H145" s="16">
        <v>5700</v>
      </c>
      <c r="I145" s="110">
        <f t="shared" ref="I145:I156" si="14">(H145/F145)*100</f>
        <v>100</v>
      </c>
    </row>
    <row r="146" spans="1:9">
      <c r="A146" s="18" t="s">
        <v>74</v>
      </c>
      <c r="B146" s="19">
        <v>903</v>
      </c>
      <c r="C146" s="15"/>
      <c r="D146" s="20" t="s">
        <v>75</v>
      </c>
      <c r="E146" s="164"/>
      <c r="F146" s="133">
        <f>SUM(F147:F153)</f>
        <v>14254373.780000001</v>
      </c>
      <c r="G146" s="267"/>
      <c r="H146" s="23">
        <f>SUM(H147:H153)</f>
        <v>14254373.780000001</v>
      </c>
      <c r="I146" s="93">
        <f t="shared" si="14"/>
        <v>100</v>
      </c>
    </row>
    <row r="147" spans="1:9" ht="26.4">
      <c r="A147" s="18" t="s">
        <v>76</v>
      </c>
      <c r="B147" s="232">
        <v>903</v>
      </c>
      <c r="C147" s="15" t="s">
        <v>68</v>
      </c>
      <c r="D147" s="15" t="s">
        <v>77</v>
      </c>
      <c r="E147" s="232">
        <v>611</v>
      </c>
      <c r="F147" s="138">
        <v>4650758.4800000004</v>
      </c>
      <c r="G147" s="267"/>
      <c r="H147" s="16">
        <v>4650758.4800000004</v>
      </c>
      <c r="I147" s="91">
        <f t="shared" si="14"/>
        <v>100</v>
      </c>
    </row>
    <row r="148" spans="1:9" ht="26.4">
      <c r="A148" s="18" t="s">
        <v>76</v>
      </c>
      <c r="B148" s="232">
        <v>903</v>
      </c>
      <c r="C148" s="15" t="s">
        <v>68</v>
      </c>
      <c r="D148" s="15" t="s">
        <v>255</v>
      </c>
      <c r="E148" s="232">
        <v>540</v>
      </c>
      <c r="F148" s="138">
        <v>5454115.2999999998</v>
      </c>
      <c r="G148" s="267"/>
      <c r="H148" s="16">
        <v>5454115.2999999998</v>
      </c>
      <c r="I148" s="91">
        <f t="shared" si="14"/>
        <v>100</v>
      </c>
    </row>
    <row r="149" spans="1:9" ht="26.4">
      <c r="A149" s="17" t="s">
        <v>70</v>
      </c>
      <c r="B149" s="232">
        <v>903</v>
      </c>
      <c r="C149" s="15" t="s">
        <v>68</v>
      </c>
      <c r="D149" s="15" t="s">
        <v>78</v>
      </c>
      <c r="E149" s="232">
        <v>611</v>
      </c>
      <c r="F149" s="138">
        <v>1619005</v>
      </c>
      <c r="G149" s="267"/>
      <c r="H149" s="16">
        <v>1619005</v>
      </c>
      <c r="I149" s="91">
        <f t="shared" si="14"/>
        <v>100</v>
      </c>
    </row>
    <row r="150" spans="1:9" ht="26.4">
      <c r="A150" s="17" t="s">
        <v>70</v>
      </c>
      <c r="B150" s="232">
        <v>903</v>
      </c>
      <c r="C150" s="15" t="s">
        <v>68</v>
      </c>
      <c r="D150" s="15" t="s">
        <v>256</v>
      </c>
      <c r="E150" s="232">
        <v>540</v>
      </c>
      <c r="F150" s="138">
        <v>1154595</v>
      </c>
      <c r="G150" s="267"/>
      <c r="H150" s="16">
        <v>1154595</v>
      </c>
      <c r="I150" s="91">
        <f t="shared" si="14"/>
        <v>100</v>
      </c>
    </row>
    <row r="151" spans="1:9" ht="26.4">
      <c r="A151" s="17" t="s">
        <v>72</v>
      </c>
      <c r="B151" s="232">
        <v>903</v>
      </c>
      <c r="C151" s="15" t="s">
        <v>68</v>
      </c>
      <c r="D151" s="15" t="s">
        <v>79</v>
      </c>
      <c r="E151" s="165">
        <v>611</v>
      </c>
      <c r="F151" s="138">
        <v>480039</v>
      </c>
      <c r="G151" s="267"/>
      <c r="H151" s="225">
        <v>480039</v>
      </c>
      <c r="I151" s="91">
        <f t="shared" si="14"/>
        <v>100</v>
      </c>
    </row>
    <row r="152" spans="1:9" ht="26.4">
      <c r="A152" s="17" t="s">
        <v>72</v>
      </c>
      <c r="B152" s="232">
        <v>903</v>
      </c>
      <c r="C152" s="15" t="s">
        <v>68</v>
      </c>
      <c r="D152" s="15" t="s">
        <v>257</v>
      </c>
      <c r="E152" s="165">
        <v>540</v>
      </c>
      <c r="F152" s="138">
        <v>395861</v>
      </c>
      <c r="G152" s="267"/>
      <c r="H152" s="225">
        <v>395861</v>
      </c>
      <c r="I152" s="91">
        <f t="shared" si="14"/>
        <v>100</v>
      </c>
    </row>
    <row r="153" spans="1:9" ht="27" thickBot="1">
      <c r="A153" s="17" t="s">
        <v>72</v>
      </c>
      <c r="B153" s="232">
        <v>903</v>
      </c>
      <c r="C153" s="15" t="s">
        <v>68</v>
      </c>
      <c r="D153" s="15" t="s">
        <v>251</v>
      </c>
      <c r="E153" s="165">
        <v>612</v>
      </c>
      <c r="F153" s="138">
        <v>500000</v>
      </c>
      <c r="G153" s="267"/>
      <c r="H153" s="226">
        <v>500000</v>
      </c>
      <c r="I153" s="91">
        <f t="shared" si="14"/>
        <v>100</v>
      </c>
    </row>
    <row r="154" spans="1:9" ht="28.2" customHeight="1" thickBot="1">
      <c r="A154" s="3" t="s">
        <v>80</v>
      </c>
      <c r="B154" s="29">
        <v>903</v>
      </c>
      <c r="C154" s="29">
        <v>1102</v>
      </c>
      <c r="D154" s="31" t="s">
        <v>142</v>
      </c>
      <c r="E154" s="29">
        <v>611</v>
      </c>
      <c r="F154" s="33">
        <f>F155+F156</f>
        <v>10700415.559999999</v>
      </c>
      <c r="G154" s="268" t="s">
        <v>245</v>
      </c>
      <c r="H154" s="33">
        <f>H155+H156</f>
        <v>10700415.559999999</v>
      </c>
      <c r="I154" s="95">
        <f t="shared" si="14"/>
        <v>100</v>
      </c>
    </row>
    <row r="155" spans="1:9" ht="42.6" customHeight="1" thickBot="1">
      <c r="A155" s="166" t="s">
        <v>81</v>
      </c>
      <c r="B155" s="167">
        <v>903</v>
      </c>
      <c r="C155" s="167">
        <v>1102</v>
      </c>
      <c r="D155" s="168" t="s">
        <v>82</v>
      </c>
      <c r="E155" s="167">
        <v>611</v>
      </c>
      <c r="F155" s="163">
        <v>6330070.5599999996</v>
      </c>
      <c r="G155" s="269"/>
      <c r="H155" s="169">
        <v>6330070.5599999996</v>
      </c>
      <c r="I155" s="203">
        <f t="shared" si="14"/>
        <v>100</v>
      </c>
    </row>
    <row r="156" spans="1:9" ht="42.6" customHeight="1" thickBot="1">
      <c r="A156" s="166" t="s">
        <v>81</v>
      </c>
      <c r="B156" s="167">
        <v>903</v>
      </c>
      <c r="C156" s="167">
        <v>1102</v>
      </c>
      <c r="D156" s="168" t="s">
        <v>258</v>
      </c>
      <c r="E156" s="167">
        <v>540</v>
      </c>
      <c r="F156" s="163">
        <v>4370345</v>
      </c>
      <c r="G156" s="231"/>
      <c r="H156" s="169">
        <v>4370345</v>
      </c>
      <c r="I156" s="203">
        <f t="shared" si="14"/>
        <v>100</v>
      </c>
    </row>
    <row r="157" spans="1:9" ht="28.2" thickBot="1">
      <c r="A157" s="53" t="s">
        <v>143</v>
      </c>
      <c r="B157" s="237">
        <v>903</v>
      </c>
      <c r="C157" s="179" t="s">
        <v>62</v>
      </c>
      <c r="D157" s="180">
        <v>14</v>
      </c>
      <c r="E157" s="237"/>
      <c r="F157" s="33">
        <f>F158+F162+F167+F169+F170+F166+F168+F173</f>
        <v>53967590</v>
      </c>
      <c r="G157" s="231"/>
      <c r="H157" s="181">
        <f>H162+H167+H170+H158+H166+H173+H168</f>
        <v>53541293.460000001</v>
      </c>
      <c r="I157" s="204">
        <f>H157/F157*100</f>
        <v>99.210087869404589</v>
      </c>
    </row>
    <row r="158" spans="1:9" ht="39.6">
      <c r="A158" s="182" t="s">
        <v>144</v>
      </c>
      <c r="B158" s="21">
        <v>903</v>
      </c>
      <c r="C158" s="123" t="s">
        <v>62</v>
      </c>
      <c r="D158" s="19" t="s">
        <v>145</v>
      </c>
      <c r="E158" s="19">
        <v>811</v>
      </c>
      <c r="F158" s="23">
        <f>F159+F160+F161</f>
        <v>8635050.7599999998</v>
      </c>
      <c r="G158" s="270" t="s">
        <v>246</v>
      </c>
      <c r="H158" s="183">
        <f>SUM(H159:H161)</f>
        <v>8635050.7400000002</v>
      </c>
      <c r="I158" s="205"/>
    </row>
    <row r="159" spans="1:9">
      <c r="A159" s="184" t="s">
        <v>146</v>
      </c>
      <c r="B159" s="185">
        <v>903</v>
      </c>
      <c r="C159" s="38" t="s">
        <v>62</v>
      </c>
      <c r="D159" s="37" t="s">
        <v>145</v>
      </c>
      <c r="E159" s="37">
        <v>811</v>
      </c>
      <c r="F159" s="188">
        <v>8039231.5599999996</v>
      </c>
      <c r="G159" s="271"/>
      <c r="H159" s="186">
        <v>8039231.5599999996</v>
      </c>
      <c r="I159" s="96">
        <f t="shared" ref="I159:I161" si="15">(H159/F159)*100</f>
        <v>100</v>
      </c>
    </row>
    <row r="160" spans="1:9">
      <c r="A160" s="17" t="s">
        <v>147</v>
      </c>
      <c r="B160" s="232">
        <v>903</v>
      </c>
      <c r="C160" s="15" t="s">
        <v>62</v>
      </c>
      <c r="D160" s="232" t="s">
        <v>145</v>
      </c>
      <c r="E160" s="232">
        <v>811</v>
      </c>
      <c r="F160" s="136">
        <v>431752.47</v>
      </c>
      <c r="G160" s="271"/>
      <c r="H160" s="144">
        <v>431752.47</v>
      </c>
      <c r="I160" s="91">
        <f t="shared" si="15"/>
        <v>100</v>
      </c>
    </row>
    <row r="161" spans="1:9">
      <c r="A161" s="17" t="s">
        <v>148</v>
      </c>
      <c r="B161" s="232">
        <v>903</v>
      </c>
      <c r="C161" s="15" t="s">
        <v>62</v>
      </c>
      <c r="D161" s="232" t="s">
        <v>145</v>
      </c>
      <c r="E161" s="232">
        <v>811</v>
      </c>
      <c r="F161" s="136">
        <v>164066.73000000001</v>
      </c>
      <c r="G161" s="271"/>
      <c r="H161" s="144">
        <v>164066.71</v>
      </c>
      <c r="I161" s="91">
        <f t="shared" si="15"/>
        <v>99.999987809838103</v>
      </c>
    </row>
    <row r="162" spans="1:9" ht="39.6">
      <c r="A162" s="18" t="s">
        <v>149</v>
      </c>
      <c r="B162" s="21">
        <v>903</v>
      </c>
      <c r="C162" s="123" t="s">
        <v>62</v>
      </c>
      <c r="D162" s="80" t="s">
        <v>145</v>
      </c>
      <c r="E162" s="19">
        <v>244</v>
      </c>
      <c r="F162" s="193">
        <f>SUM(F163:F165)</f>
        <v>4611791.24</v>
      </c>
      <c r="G162" s="271"/>
      <c r="H162" s="144">
        <f>H163+H164+H165</f>
        <v>4611791.2400000012</v>
      </c>
      <c r="I162" s="91"/>
    </row>
    <row r="163" spans="1:9">
      <c r="A163" s="17" t="s">
        <v>108</v>
      </c>
      <c r="B163" s="185">
        <v>903</v>
      </c>
      <c r="C163" s="120" t="s">
        <v>62</v>
      </c>
      <c r="D163" s="37" t="s">
        <v>145</v>
      </c>
      <c r="E163" s="37">
        <v>244</v>
      </c>
      <c r="F163" s="188">
        <v>4293577.2699999996</v>
      </c>
      <c r="G163" s="271"/>
      <c r="H163" s="186">
        <f>4235266.48+58310.79</f>
        <v>4293577.2700000005</v>
      </c>
      <c r="I163" s="91">
        <f t="shared" ref="I163:I168" si="16">(H163/F163)*100</f>
        <v>100.00000000000003</v>
      </c>
    </row>
    <row r="164" spans="1:9">
      <c r="A164" s="17" t="s">
        <v>56</v>
      </c>
      <c r="B164" s="185">
        <v>903</v>
      </c>
      <c r="C164" s="120" t="s">
        <v>62</v>
      </c>
      <c r="D164" s="37" t="s">
        <v>145</v>
      </c>
      <c r="E164" s="37">
        <v>244</v>
      </c>
      <c r="F164" s="188">
        <v>230589.53</v>
      </c>
      <c r="G164" s="271"/>
      <c r="H164" s="186">
        <v>230589.53</v>
      </c>
      <c r="I164" s="91">
        <f t="shared" si="16"/>
        <v>100</v>
      </c>
    </row>
    <row r="165" spans="1:9">
      <c r="A165" s="17" t="s">
        <v>53</v>
      </c>
      <c r="B165" s="185">
        <v>903</v>
      </c>
      <c r="C165" s="15" t="s">
        <v>62</v>
      </c>
      <c r="D165" s="37" t="s">
        <v>145</v>
      </c>
      <c r="E165" s="37">
        <v>244</v>
      </c>
      <c r="F165" s="188">
        <v>87624.44</v>
      </c>
      <c r="G165" s="271"/>
      <c r="H165" s="186">
        <v>87624.44</v>
      </c>
      <c r="I165" s="91">
        <f t="shared" si="16"/>
        <v>100</v>
      </c>
    </row>
    <row r="166" spans="1:9" ht="26.4">
      <c r="A166" s="17" t="s">
        <v>223</v>
      </c>
      <c r="B166" s="185">
        <v>903</v>
      </c>
      <c r="C166" s="120" t="s">
        <v>62</v>
      </c>
      <c r="D166" s="187">
        <v>1400121200</v>
      </c>
      <c r="E166" s="187">
        <v>244</v>
      </c>
      <c r="F166" s="188">
        <v>800000</v>
      </c>
      <c r="G166" s="271"/>
      <c r="H166" s="186">
        <v>800000</v>
      </c>
      <c r="I166" s="91">
        <f t="shared" si="16"/>
        <v>100</v>
      </c>
    </row>
    <row r="167" spans="1:9" ht="26.4">
      <c r="A167" s="36" t="s">
        <v>150</v>
      </c>
      <c r="B167" s="185">
        <v>903</v>
      </c>
      <c r="C167" s="120" t="s">
        <v>62</v>
      </c>
      <c r="D167" s="187">
        <v>1400121310</v>
      </c>
      <c r="E167" s="189">
        <v>244</v>
      </c>
      <c r="F167" s="188">
        <v>11600</v>
      </c>
      <c r="G167" s="271"/>
      <c r="H167" s="186">
        <v>11526</v>
      </c>
      <c r="I167" s="91">
        <f t="shared" si="16"/>
        <v>99.362068965517238</v>
      </c>
    </row>
    <row r="168" spans="1:9" ht="26.4">
      <c r="A168" s="75" t="s">
        <v>224</v>
      </c>
      <c r="B168" s="178">
        <v>903</v>
      </c>
      <c r="C168" s="120" t="s">
        <v>62</v>
      </c>
      <c r="D168" s="190">
        <v>1400121300</v>
      </c>
      <c r="E168" s="86">
        <v>244</v>
      </c>
      <c r="F168" s="191">
        <v>134748</v>
      </c>
      <c r="G168" s="271"/>
      <c r="H168" s="16">
        <v>134725</v>
      </c>
      <c r="I168" s="110">
        <f t="shared" si="16"/>
        <v>99.982931101018195</v>
      </c>
    </row>
    <row r="169" spans="1:9" ht="26.4">
      <c r="A169" s="75" t="s">
        <v>188</v>
      </c>
      <c r="B169" s="178">
        <v>903</v>
      </c>
      <c r="C169" s="120" t="s">
        <v>62</v>
      </c>
      <c r="D169" s="190">
        <v>1400121540</v>
      </c>
      <c r="E169" s="86">
        <v>244</v>
      </c>
      <c r="F169" s="191"/>
      <c r="G169" s="271"/>
      <c r="H169" s="16"/>
      <c r="I169" s="110">
        <v>0</v>
      </c>
    </row>
    <row r="170" spans="1:9" ht="39.6">
      <c r="A170" s="18" t="s">
        <v>149</v>
      </c>
      <c r="B170" s="21">
        <v>903</v>
      </c>
      <c r="C170" s="123" t="s">
        <v>62</v>
      </c>
      <c r="D170" s="192" t="s">
        <v>166</v>
      </c>
      <c r="E170" s="83">
        <v>0</v>
      </c>
      <c r="F170" s="193">
        <f>F172+F171</f>
        <v>7599600</v>
      </c>
      <c r="G170" s="271"/>
      <c r="H170" s="144">
        <f>H172+H171</f>
        <v>7599578.9500000002</v>
      </c>
      <c r="I170" s="91"/>
    </row>
    <row r="171" spans="1:9">
      <c r="A171" s="184" t="s">
        <v>146</v>
      </c>
      <c r="B171" s="185">
        <v>903</v>
      </c>
      <c r="C171" s="38" t="s">
        <v>62</v>
      </c>
      <c r="D171" s="37" t="s">
        <v>166</v>
      </c>
      <c r="E171" s="37">
        <v>244</v>
      </c>
      <c r="F171" s="188"/>
      <c r="G171" s="271"/>
      <c r="H171" s="186"/>
      <c r="I171" s="96">
        <v>0</v>
      </c>
    </row>
    <row r="172" spans="1:9" ht="15" thickBot="1">
      <c r="A172" s="17" t="s">
        <v>179</v>
      </c>
      <c r="B172" s="185">
        <v>903</v>
      </c>
      <c r="C172" s="120" t="s">
        <v>62</v>
      </c>
      <c r="D172" s="37" t="s">
        <v>166</v>
      </c>
      <c r="E172" s="37">
        <v>811</v>
      </c>
      <c r="F172" s="188">
        <v>7599600</v>
      </c>
      <c r="G172" s="271"/>
      <c r="H172" s="186">
        <v>7599578.9500000002</v>
      </c>
      <c r="I172" s="91">
        <v>0</v>
      </c>
    </row>
    <row r="173" spans="1:9" ht="26.4" customHeight="1">
      <c r="A173" s="221" t="s">
        <v>244</v>
      </c>
      <c r="B173" s="170">
        <v>903</v>
      </c>
      <c r="C173" s="37"/>
      <c r="D173" s="171">
        <v>1400000000</v>
      </c>
      <c r="E173" s="37"/>
      <c r="F173" s="172">
        <f>SUM(F174:F175)</f>
        <v>32174800</v>
      </c>
      <c r="G173" s="271"/>
      <c r="H173" s="172">
        <f>SUM(H174:H175)</f>
        <v>31748621.530000001</v>
      </c>
      <c r="I173" s="106">
        <f>(H173/F173)*100</f>
        <v>98.675427757126698</v>
      </c>
    </row>
    <row r="174" spans="1:9" ht="32.4" customHeight="1">
      <c r="A174" s="220" t="s">
        <v>220</v>
      </c>
      <c r="B174" s="175">
        <v>903</v>
      </c>
      <c r="C174" s="120" t="s">
        <v>62</v>
      </c>
      <c r="D174" s="119">
        <v>1400172640</v>
      </c>
      <c r="E174" s="119">
        <v>244</v>
      </c>
      <c r="F174" s="176">
        <v>32143000</v>
      </c>
      <c r="G174" s="271"/>
      <c r="H174" s="177">
        <v>31716848.43</v>
      </c>
      <c r="I174" s="111"/>
    </row>
    <row r="175" spans="1:9" ht="27" thickBot="1">
      <c r="A175" s="174" t="s">
        <v>221</v>
      </c>
      <c r="B175" s="175">
        <v>903</v>
      </c>
      <c r="C175" s="120" t="s">
        <v>62</v>
      </c>
      <c r="D175" s="119" t="s">
        <v>222</v>
      </c>
      <c r="E175" s="119">
        <v>244</v>
      </c>
      <c r="F175" s="176">
        <v>31800</v>
      </c>
      <c r="G175" s="231"/>
      <c r="H175" s="177">
        <v>31773.1</v>
      </c>
      <c r="I175" s="111">
        <v>100</v>
      </c>
    </row>
    <row r="176" spans="1:9" ht="46.95" customHeight="1" thickBot="1">
      <c r="A176" s="3" t="s">
        <v>83</v>
      </c>
      <c r="B176" s="29" t="s">
        <v>29</v>
      </c>
      <c r="C176" s="30" t="s">
        <v>49</v>
      </c>
      <c r="D176" s="194">
        <v>15</v>
      </c>
      <c r="E176" s="29"/>
      <c r="F176" s="33">
        <f>F177</f>
        <v>180000</v>
      </c>
      <c r="G176" s="243" t="s">
        <v>247</v>
      </c>
      <c r="H176" s="33">
        <f>H177</f>
        <v>179903.22</v>
      </c>
      <c r="I176" s="95">
        <f t="shared" ref="I176:I195" si="17">(H176/F176)*100</f>
        <v>99.946233333333339</v>
      </c>
    </row>
    <row r="177" spans="1:10" ht="27" thickBot="1">
      <c r="A177" s="195" t="s">
        <v>151</v>
      </c>
      <c r="B177" s="159">
        <v>903</v>
      </c>
      <c r="C177" s="168" t="s">
        <v>49</v>
      </c>
      <c r="D177" s="196">
        <v>1500120380</v>
      </c>
      <c r="E177" s="167">
        <v>244</v>
      </c>
      <c r="F177" s="197">
        <v>180000</v>
      </c>
      <c r="G177" s="244"/>
      <c r="H177" s="186">
        <v>179903.22</v>
      </c>
      <c r="I177" s="111">
        <f t="shared" si="17"/>
        <v>99.946233333333339</v>
      </c>
    </row>
    <row r="178" spans="1:10" ht="28.2" customHeight="1" thickBot="1">
      <c r="A178" s="3" t="s">
        <v>154</v>
      </c>
      <c r="B178" s="29" t="s">
        <v>29</v>
      </c>
      <c r="C178" s="32"/>
      <c r="D178" s="115">
        <v>16</v>
      </c>
      <c r="E178" s="32"/>
      <c r="F178" s="33">
        <f>F179+F180+F181+F185+F184</f>
        <v>0</v>
      </c>
      <c r="G178" s="245" t="s">
        <v>248</v>
      </c>
      <c r="H178" s="181">
        <f>SUM(H181)+H184+H185</f>
        <v>0</v>
      </c>
      <c r="I178" s="95" t="e">
        <f t="shared" si="17"/>
        <v>#DIV/0!</v>
      </c>
    </row>
    <row r="179" spans="1:10" ht="26.4">
      <c r="A179" s="174" t="s">
        <v>217</v>
      </c>
      <c r="B179" s="175">
        <v>903</v>
      </c>
      <c r="C179" s="120" t="s">
        <v>45</v>
      </c>
      <c r="D179" s="119">
        <v>1600120200</v>
      </c>
      <c r="E179" s="175">
        <v>244</v>
      </c>
      <c r="F179" s="129">
        <v>0</v>
      </c>
      <c r="G179" s="246"/>
      <c r="H179" s="41"/>
      <c r="I179" s="206" t="e">
        <f t="shared" si="17"/>
        <v>#DIV/0!</v>
      </c>
    </row>
    <row r="180" spans="1:10" ht="39.6">
      <c r="A180" s="174" t="s">
        <v>156</v>
      </c>
      <c r="B180" s="175">
        <v>903</v>
      </c>
      <c r="C180" s="120" t="s">
        <v>45</v>
      </c>
      <c r="D180" s="119">
        <v>1600420200</v>
      </c>
      <c r="E180" s="175">
        <v>414</v>
      </c>
      <c r="F180" s="129">
        <v>0</v>
      </c>
      <c r="G180" s="246"/>
      <c r="H180" s="41"/>
      <c r="I180" s="206">
        <v>0</v>
      </c>
    </row>
    <row r="181" spans="1:10" ht="33.6" customHeight="1">
      <c r="A181" s="173" t="s">
        <v>152</v>
      </c>
      <c r="B181" s="155">
        <v>903</v>
      </c>
      <c r="C181" s="120" t="s">
        <v>45</v>
      </c>
      <c r="D181" s="119" t="s">
        <v>177</v>
      </c>
      <c r="E181" s="175">
        <v>414</v>
      </c>
      <c r="F181" s="198">
        <f>F182+F183</f>
        <v>0</v>
      </c>
      <c r="G181" s="246"/>
      <c r="H181" s="199">
        <f>H182+H183</f>
        <v>0</v>
      </c>
      <c r="I181" s="206">
        <v>0</v>
      </c>
    </row>
    <row r="182" spans="1:10">
      <c r="A182" s="174" t="s">
        <v>116</v>
      </c>
      <c r="B182" s="155">
        <v>903</v>
      </c>
      <c r="C182" s="120" t="s">
        <v>45</v>
      </c>
      <c r="D182" s="119" t="s">
        <v>178</v>
      </c>
      <c r="E182" s="175">
        <v>414</v>
      </c>
      <c r="F182" s="200"/>
      <c r="G182" s="246"/>
      <c r="H182" s="201"/>
      <c r="I182" s="206">
        <v>0</v>
      </c>
      <c r="J182" s="151"/>
    </row>
    <row r="183" spans="1:10">
      <c r="A183" s="174" t="s">
        <v>114</v>
      </c>
      <c r="B183" s="155">
        <v>903</v>
      </c>
      <c r="C183" s="120" t="s">
        <v>45</v>
      </c>
      <c r="D183" s="119" t="s">
        <v>155</v>
      </c>
      <c r="E183" s="175">
        <v>414</v>
      </c>
      <c r="F183" s="200"/>
      <c r="G183" s="246"/>
      <c r="H183" s="201"/>
      <c r="I183" s="206">
        <v>0</v>
      </c>
      <c r="J183" s="151"/>
    </row>
    <row r="184" spans="1:10" ht="41.4" customHeight="1">
      <c r="A184" s="174" t="s">
        <v>181</v>
      </c>
      <c r="B184" s="175">
        <v>903</v>
      </c>
      <c r="C184" s="120" t="s">
        <v>45</v>
      </c>
      <c r="D184" s="119">
        <v>1600120100</v>
      </c>
      <c r="E184" s="175">
        <v>414</v>
      </c>
      <c r="F184" s="127"/>
      <c r="G184" s="246"/>
      <c r="H184" s="87"/>
      <c r="I184" s="206">
        <v>0</v>
      </c>
    </row>
    <row r="185" spans="1:10" ht="33.6" customHeight="1" thickBot="1">
      <c r="A185" s="174" t="s">
        <v>157</v>
      </c>
      <c r="B185" s="175">
        <v>903</v>
      </c>
      <c r="C185" s="120" t="s">
        <v>45</v>
      </c>
      <c r="D185" s="119">
        <v>1600420400</v>
      </c>
      <c r="E185" s="175">
        <v>811</v>
      </c>
      <c r="F185" s="127"/>
      <c r="G185" s="247"/>
      <c r="H185" s="87"/>
      <c r="I185" s="206">
        <v>0</v>
      </c>
    </row>
    <row r="186" spans="1:10" ht="42" thickBot="1">
      <c r="A186" s="207" t="s">
        <v>84</v>
      </c>
      <c r="B186" s="29">
        <v>903</v>
      </c>
      <c r="C186" s="30" t="s">
        <v>158</v>
      </c>
      <c r="D186" s="115">
        <v>17</v>
      </c>
      <c r="E186" s="208">
        <v>244</v>
      </c>
      <c r="F186" s="209">
        <f>F188+F187</f>
        <v>0</v>
      </c>
      <c r="G186" s="210"/>
      <c r="H186" s="35">
        <f>H187+H188</f>
        <v>0</v>
      </c>
      <c r="I186" s="35" t="e">
        <f t="shared" si="17"/>
        <v>#DIV/0!</v>
      </c>
    </row>
    <row r="187" spans="1:10" ht="66.599999999999994" thickBot="1">
      <c r="A187" s="211" t="s">
        <v>170</v>
      </c>
      <c r="B187" s="63">
        <v>903</v>
      </c>
      <c r="C187" s="76" t="s">
        <v>158</v>
      </c>
      <c r="D187" s="63">
        <v>1700120110</v>
      </c>
      <c r="E187" s="63">
        <v>244</v>
      </c>
      <c r="F187" s="212"/>
      <c r="G187" s="230"/>
      <c r="H187" s="212"/>
      <c r="I187" s="35">
        <v>0</v>
      </c>
    </row>
    <row r="188" spans="1:10" ht="66.599999999999994" thickBot="1">
      <c r="A188" s="211" t="s">
        <v>189</v>
      </c>
      <c r="B188" s="63">
        <v>903</v>
      </c>
      <c r="C188" s="76" t="s">
        <v>158</v>
      </c>
      <c r="D188" s="63">
        <v>1700120120</v>
      </c>
      <c r="E188" s="63">
        <v>244</v>
      </c>
      <c r="F188" s="212"/>
      <c r="G188" s="230"/>
      <c r="H188" s="212"/>
      <c r="I188" s="35" t="e">
        <f t="shared" si="17"/>
        <v>#DIV/0!</v>
      </c>
    </row>
    <row r="189" spans="1:10" ht="15" thickBot="1">
      <c r="A189" s="223" t="s">
        <v>171</v>
      </c>
      <c r="B189" s="29">
        <v>903</v>
      </c>
      <c r="C189" s="30" t="s">
        <v>159</v>
      </c>
      <c r="D189" s="115">
        <v>43</v>
      </c>
      <c r="E189" s="208">
        <v>251</v>
      </c>
      <c r="F189" s="209">
        <f>F190</f>
        <v>420500</v>
      </c>
      <c r="G189" s="210"/>
      <c r="H189" s="35">
        <f>H190</f>
        <v>420464</v>
      </c>
      <c r="I189" s="35">
        <f t="shared" si="17"/>
        <v>99.991438763376934</v>
      </c>
    </row>
    <row r="190" spans="1:10" ht="66.599999999999994" thickBot="1">
      <c r="A190" s="211" t="s">
        <v>172</v>
      </c>
      <c r="B190" s="63">
        <v>903</v>
      </c>
      <c r="C190" s="76" t="s">
        <v>159</v>
      </c>
      <c r="D190" s="63" t="s">
        <v>46</v>
      </c>
      <c r="E190" s="63">
        <v>251</v>
      </c>
      <c r="F190" s="212">
        <v>420500</v>
      </c>
      <c r="G190" s="230"/>
      <c r="H190" s="212">
        <v>420464</v>
      </c>
      <c r="I190" s="227">
        <f t="shared" si="17"/>
        <v>99.991438763376934</v>
      </c>
    </row>
    <row r="191" spans="1:10" ht="66.599999999999994" thickBot="1">
      <c r="A191" s="223" t="s">
        <v>197</v>
      </c>
      <c r="B191" s="29">
        <v>903</v>
      </c>
      <c r="C191" s="30" t="s">
        <v>62</v>
      </c>
      <c r="D191" s="115">
        <v>20</v>
      </c>
      <c r="E191" s="208"/>
      <c r="F191" s="224">
        <f>F192</f>
        <v>105800</v>
      </c>
      <c r="G191" s="222" t="s">
        <v>249</v>
      </c>
      <c r="H191" s="35">
        <f>H192</f>
        <v>105800</v>
      </c>
      <c r="I191" s="35">
        <f t="shared" si="17"/>
        <v>100</v>
      </c>
    </row>
    <row r="192" spans="1:10" ht="27" thickBot="1">
      <c r="A192" s="211" t="s">
        <v>198</v>
      </c>
      <c r="B192" s="63">
        <v>903</v>
      </c>
      <c r="C192" s="76" t="s">
        <v>62</v>
      </c>
      <c r="D192" s="63" t="s">
        <v>201</v>
      </c>
      <c r="E192" s="63">
        <v>244</v>
      </c>
      <c r="F192" s="212">
        <f>F193+F194</f>
        <v>105800</v>
      </c>
      <c r="G192" s="230"/>
      <c r="H192" s="212">
        <f>H193+H194</f>
        <v>105800</v>
      </c>
      <c r="I192" s="228">
        <f t="shared" si="17"/>
        <v>100</v>
      </c>
    </row>
    <row r="193" spans="1:12">
      <c r="A193" s="174" t="s">
        <v>116</v>
      </c>
      <c r="B193" s="155">
        <v>903</v>
      </c>
      <c r="C193" s="76" t="s">
        <v>62</v>
      </c>
      <c r="D193" s="63" t="s">
        <v>201</v>
      </c>
      <c r="E193" s="63">
        <v>244</v>
      </c>
      <c r="F193" s="200">
        <v>80400</v>
      </c>
      <c r="G193" s="234"/>
      <c r="H193" s="201">
        <v>80400</v>
      </c>
      <c r="I193" s="206">
        <f t="shared" si="17"/>
        <v>100</v>
      </c>
      <c r="J193" s="151"/>
    </row>
    <row r="194" spans="1:12" ht="15" thickBot="1">
      <c r="A194" s="174" t="s">
        <v>114</v>
      </c>
      <c r="B194" s="155">
        <v>903</v>
      </c>
      <c r="C194" s="76" t="s">
        <v>62</v>
      </c>
      <c r="D194" s="63" t="s">
        <v>201</v>
      </c>
      <c r="E194" s="63">
        <v>244</v>
      </c>
      <c r="F194" s="200">
        <v>25400</v>
      </c>
      <c r="G194" s="234"/>
      <c r="H194" s="201">
        <v>25400</v>
      </c>
      <c r="I194" s="206">
        <f t="shared" si="17"/>
        <v>100</v>
      </c>
      <c r="J194" s="151"/>
    </row>
    <row r="195" spans="1:12" ht="26.4" customHeight="1">
      <c r="A195" s="256" t="s">
        <v>85</v>
      </c>
      <c r="B195" s="258"/>
      <c r="C195" s="260"/>
      <c r="D195" s="258"/>
      <c r="E195" s="258"/>
      <c r="F195" s="262">
        <f>F12+F25+F29+F35+F38+F48+F50+F61+F63+F77+F90+F132+F154+F176+F178+F186+F189+F157+F191</f>
        <v>499504111.0800001</v>
      </c>
      <c r="G195" s="262"/>
      <c r="H195" s="262">
        <f>H12+H25+H29+H35+H38+H48+H50+H61+H63+H77+H90+H132+H154+H176+H178+H186+H189+H157+H191</f>
        <v>475184809.76999998</v>
      </c>
      <c r="I195" s="264">
        <f t="shared" si="17"/>
        <v>95.13131108021949</v>
      </c>
      <c r="L195" s="151"/>
    </row>
    <row r="196" spans="1:12" ht="15" customHeight="1" thickBot="1">
      <c r="A196" s="257"/>
      <c r="B196" s="259"/>
      <c r="C196" s="261"/>
      <c r="D196" s="259"/>
      <c r="E196" s="259"/>
      <c r="F196" s="263"/>
      <c r="G196" s="263"/>
      <c r="H196" s="263"/>
      <c r="I196" s="265"/>
    </row>
    <row r="197" spans="1:12" ht="18">
      <c r="A197" s="2"/>
      <c r="E197" s="213"/>
      <c r="F197" s="64"/>
    </row>
    <row r="198" spans="1:12" ht="15.6">
      <c r="A198" s="214" t="s">
        <v>86</v>
      </c>
    </row>
    <row r="199" spans="1:12">
      <c r="F199" s="151"/>
    </row>
    <row r="200" spans="1:12">
      <c r="F200" s="151"/>
      <c r="G200" s="151"/>
      <c r="H200" s="151"/>
    </row>
    <row r="201" spans="1:12">
      <c r="F201" s="151"/>
      <c r="G201" s="151"/>
      <c r="H201" s="151"/>
    </row>
    <row r="202" spans="1:12">
      <c r="F202" s="151"/>
    </row>
  </sheetData>
  <autoFilter ref="A7:L198">
    <filterColumn colId="2"/>
  </autoFilter>
  <mergeCells count="46">
    <mergeCell ref="A3:I3"/>
    <mergeCell ref="A4:I4"/>
    <mergeCell ref="A6:I6"/>
    <mergeCell ref="A8:A11"/>
    <mergeCell ref="B8:B11"/>
    <mergeCell ref="C8:C11"/>
    <mergeCell ref="D8:D11"/>
    <mergeCell ref="E8:E11"/>
    <mergeCell ref="F8:F11"/>
    <mergeCell ref="G8:G11"/>
    <mergeCell ref="H8:H11"/>
    <mergeCell ref="I8:I11"/>
    <mergeCell ref="G13:G24"/>
    <mergeCell ref="A14:A15"/>
    <mergeCell ref="A16:A17"/>
    <mergeCell ref="A18:A19"/>
    <mergeCell ref="A50:A51"/>
    <mergeCell ref="B50:B51"/>
    <mergeCell ref="C50:C51"/>
    <mergeCell ref="D50:D51"/>
    <mergeCell ref="E50:E51"/>
    <mergeCell ref="G26:G28"/>
    <mergeCell ref="G29:G34"/>
    <mergeCell ref="G35:G37"/>
    <mergeCell ref="G38:G43"/>
    <mergeCell ref="G48:G49"/>
    <mergeCell ref="F195:F196"/>
    <mergeCell ref="G195:G196"/>
    <mergeCell ref="H195:H196"/>
    <mergeCell ref="I195:I196"/>
    <mergeCell ref="G132:G153"/>
    <mergeCell ref="G154:G155"/>
    <mergeCell ref="G158:G174"/>
    <mergeCell ref="A195:A196"/>
    <mergeCell ref="B195:B196"/>
    <mergeCell ref="C195:C196"/>
    <mergeCell ref="D195:D196"/>
    <mergeCell ref="E195:E196"/>
    <mergeCell ref="G176:G177"/>
    <mergeCell ref="G178:G185"/>
    <mergeCell ref="H50:H51"/>
    <mergeCell ref="I50:I51"/>
    <mergeCell ref="G61:G62"/>
    <mergeCell ref="G63:G76"/>
    <mergeCell ref="G77:G81"/>
    <mergeCell ref="G50:G60"/>
  </mergeCells>
  <pageMargins left="0.15748031496063" right="0.15748031496063" top="0.23622047244094499" bottom="0.15748031496063" header="0.23622047244094499" footer="0.1574803149606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01.01.2025г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</cp:lastModifiedBy>
  <cp:lastPrinted>2025-03-19T07:26:48Z</cp:lastPrinted>
  <dcterms:created xsi:type="dcterms:W3CDTF">2006-09-28T05:33:00Z</dcterms:created>
  <dcterms:modified xsi:type="dcterms:W3CDTF">2025-03-19T07:34:03Z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2679CE649D4C4EC98D7063EE793B72BF_12</vt:lpwstr>
  </property>
  <property fmtid="{D5CDD505-2E9C-101B-9397-08002B2CF9AE}" pid="3" name="KSOProductBuildVer">
    <vt:lpwstr>1049-12.2.0.13359</vt:lpwstr>
  </property>
</Properties>
</file>